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10.1.1.31\08財政課\☆財政係\￥予算担当者フォルダ\01-2_その他調査\20250304_0946【県市町村課：3／11(火)〆】令和５年度財政状況資料集の作成等について（依頼）\03_市回答\"/>
    </mc:Choice>
  </mc:AlternateContent>
  <xr:revisionPtr revIDLastSave="0" documentId="13_ncr:1_{B3B6ECC5-3AF1-47F6-AB6E-5B23FFD77230}" xr6:coauthVersionLast="47" xr6:coauthVersionMax="47" xr10:uidLastSave="{00000000-0000-0000-0000-000000000000}"/>
  <bookViews>
    <workbookView xWindow="28680" yWindow="-120" windowWidth="19440" windowHeight="1488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35" i="10"/>
  <c r="CO34" i="10"/>
  <c r="BW34" i="10"/>
  <c r="BW35" i="10" s="1"/>
  <c r="BW36" i="10" s="1"/>
  <c r="BW37" i="10" s="1"/>
  <c r="BW38" i="10" s="1"/>
  <c r="BW39" i="10" s="1"/>
  <c r="BW40" i="10" s="1"/>
  <c r="BW41" i="10" s="1"/>
  <c r="BW42" i="10" s="1"/>
  <c r="BW43" i="10" s="1"/>
  <c r="BE34" i="10"/>
  <c r="U34" i="10"/>
  <c r="U35" i="10" s="1"/>
  <c r="C34" i="10"/>
  <c r="AM34" i="10" l="1"/>
  <c r="AM35" i="10" s="1"/>
  <c r="U36"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<sst xmlns="http://schemas.openxmlformats.org/spreadsheetml/2006/main" count="1098" uniqueCount="560">
  <si>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</si>
  <si>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</si>
  <si>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</si>
  <si>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</si>
  <si>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</si>
  <si>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</si>
  <si>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</si>
  <si>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</si>
  <si>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</si>
  <si>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</si>
  <si>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</si>
  <si>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</si>
  <si>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</si>
  <si>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</si>
  <si>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</si>
  <si>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</si>
  <si>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</si>
  <si>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</si>
  <si>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</si>
  <si>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</si>
  <si>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</si>
  <si>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</si>
  <si>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</si>
  <si>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</si>
  <si>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</si>
  <si>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</si>
  <si>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</si>
  <si>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</si>
  <si>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</si>
  <si>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</si>
  <si>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</si>
  <si>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</si>
  <si>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</si>
  <si>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</si>
  <si>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</si>
  <si>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</si>
  <si>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</si>
  <si>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</si>
  <si>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</si>
  <si>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</si>
  <si>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</si>
  <si>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</si>
  <si>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</si>
  <si>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</si>
  <si>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</si>
  <si>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</si>
  <si>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</si>
  <si>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</si>
  <si>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</si>
  <si>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</si>
  <si>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</si>
  <si>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</si>
  <si>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</si>
  <si>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</si>
  <si>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</si>
  <si>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</si>
  <si>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</si>
  <si>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</si>
  <si>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</si>
  <si>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</si>
  <si>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</si>
  <si>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</si>
  <si>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</si>
  <si>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</si>
  <si>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</si>
  <si>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</si>
  <si>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</si>
  <si>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</si>
  <si>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</si>
  <si>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</si>
  <si>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</si>
  <si>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</si>
  <si>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</si>
  <si>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</si>
  <si>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</si>
  <si>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</si>
  <si>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</si>
  <si>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</si>
  <si>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</si>
  <si>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茨城県</t>
    <phoneticPr fontId="5"/>
  </si>
  <si>
    <t>市町村類型</t>
    <phoneticPr fontId="5"/>
  </si>
  <si>
    <t>Ⅰ－３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</si>
  <si>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</si>
  <si>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</si>
  <si>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</si>
  <si>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</si>
  <si>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</si>
  <si>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</si>
  <si>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</si>
  <si>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</si>
  <si>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</si>
  <si>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</si>
  <si>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</si>
  <si>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</si>
  <si>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つくばみらい市</t>
    <phoneticPr fontId="5"/>
  </si>
  <si>
    <t>地方交付税種地</t>
    <rPh sb="0" eb="2">
      <t>チホウ</t>
    </rPh>
    <rPh sb="2" eb="5">
      <t>コウフゼイ</t>
    </rPh>
    <rPh sb="5" eb="6">
      <t>シュ</t>
    </rPh>
    <rPh sb="6" eb="7">
      <t>チ</t>
    </rPh>
    <phoneticPr fontId="5"/>
  </si>
  <si>
    <t>2-5</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</si>
  <si>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</si>
  <si>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</si>
  <si>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</si>
  <si>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</si>
  <si>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</si>
  <si>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</si>
  <si>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</si>
  <si>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</si>
  <si>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</si>
  <si>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</si>
  <si>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</si>
  <si>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</si>
  <si>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</si>
  <si>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</si>
  <si>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</si>
  <si>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</si>
  <si>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</si>
  <si>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</si>
  <si>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</si>
  <si>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</si>
  <si>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</si>
  <si>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1.5</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</si>
  <si>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</si>
  <si>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</si>
  <si>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</si>
  <si>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</si>
  <si>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</si>
  <si>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</si>
  <si>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</si>
  <si>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</si>
  <si>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</si>
  <si>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</si>
  <si>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</si>
  <si>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</si>
  <si>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</si>
  <si>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</si>
  <si>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</si>
  <si>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</si>
  <si>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</si>
  <si>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</si>
  <si>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</si>
  <si>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</si>
  <si>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</si>
  <si>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</si>
  <si>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</si>
  <si>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6"/>
  </si>
  <si>
    <t>うち日本人(％)</t>
    <phoneticPr fontId="5"/>
  </si>
  <si>
    <t>0.6</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</si>
  <si>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</si>
  <si>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</si>
  <si>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</si>
  <si>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</si>
  <si>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</si>
  <si>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</si>
  <si>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</si>
  <si>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</si>
  <si>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</si>
  <si>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</si>
  <si>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</si>
  <si>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</si>
  <si>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</si>
  <si>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</si>
  <si>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</si>
  <si>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</si>
  <si>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</si>
  <si>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</si>
  <si>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</si>
  <si>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</si>
  <si>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</si>
  <si>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</si>
  <si>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</si>
  <si>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</si>
  <si>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</si>
  <si>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</si>
  <si>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</si>
  <si>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</si>
  <si>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</si>
  <si>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</si>
  <si>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</si>
  <si>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</si>
  <si>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</si>
  <si>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</si>
  <si>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</si>
  <si>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</si>
  <si>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</si>
  <si>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</si>
  <si>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</si>
  <si>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</si>
  <si>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</si>
  <si>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</si>
  <si>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</si>
  <si>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</si>
  <si>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</si>
  <si>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</si>
  <si>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</si>
  <si>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</si>
  <si>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</si>
  <si>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</si>
  <si>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</si>
  <si>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</si>
  <si>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</si>
  <si>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</si>
  <si>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</si>
  <si>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</si>
  <si>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</si>
  <si>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</si>
  <si>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茨城県つくばみらい市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</si>
  <si>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</si>
  <si>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</si>
  <si>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</si>
  <si>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</si>
  <si>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</si>
  <si>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</si>
  <si>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</si>
  <si>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</si>
  <si>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</si>
  <si>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</si>
  <si>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</si>
  <si>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</si>
  <si>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</si>
  <si>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</si>
  <si>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</si>
  <si>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</si>
  <si>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</si>
  <si>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</si>
  <si>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</si>
  <si>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</si>
  <si>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</si>
  <si>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</si>
  <si>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</si>
  <si>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</si>
  <si>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</si>
  <si>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</si>
  <si>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</si>
  <si>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</si>
  <si>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</si>
  <si>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</si>
  <si>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</si>
  <si>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</si>
  <si>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</si>
  <si>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</si>
  <si>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</si>
  <si>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</si>
  <si>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</si>
  <si>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</si>
  <si>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</si>
  <si>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</si>
  <si>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</si>
  <si>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</si>
  <si>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</si>
  <si>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</si>
  <si>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</si>
  <si>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</si>
  <si>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</si>
  <si>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</si>
  <si>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</si>
  <si>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</si>
  <si>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</si>
  <si>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</si>
  <si>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</si>
  <si>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</si>
  <si>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</si>
  <si>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</si>
  <si>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</si>
  <si>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</si>
  <si>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</si>
  <si>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</si>
  <si>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</si>
  <si>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</si>
  <si>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</si>
  <si>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</si>
  <si>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</si>
  <si>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</si>
  <si>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</si>
  <si>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</si>
  <si>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</si>
  <si>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</si>
  <si>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</si>
  <si>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</si>
  <si>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</si>
  <si>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</si>
  <si>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</si>
  <si>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</si>
  <si>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</si>
  <si>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</si>
  <si>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</si>
  <si>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</si>
  <si>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</si>
  <si>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</si>
  <si>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</si>
  <si>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</si>
  <si>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</si>
  <si>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</si>
  <si>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</si>
  <si>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</si>
  <si>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</si>
  <si>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</si>
  <si>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</si>
  <si>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</si>
  <si>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</si>
  <si>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</si>
  <si>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</si>
  <si>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</si>
  <si>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</si>
  <si>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</si>
  <si>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</si>
  <si>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</si>
  <si>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</si>
  <si>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</si>
  <si>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</si>
  <si>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</si>
  <si>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</si>
  <si>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</si>
  <si>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</si>
  <si>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</si>
  <si>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</si>
  <si>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</si>
  <si>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</si>
  <si>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</si>
  <si>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</si>
  <si>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</si>
  <si>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</si>
  <si>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</si>
  <si>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</si>
  <si>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</si>
  <si>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</si>
  <si>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</si>
  <si>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</si>
  <si>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</si>
  <si>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</si>
  <si>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</si>
  <si>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</si>
  <si>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</si>
  <si>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</si>
  <si>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</si>
  <si>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</si>
  <si>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</si>
  <si>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</si>
  <si>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</si>
  <si>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</si>
  <si>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</si>
  <si>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</si>
  <si>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</si>
  <si>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</si>
  <si>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</si>
  <si>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</si>
  <si>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</si>
  <si>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</si>
  <si>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</si>
  <si>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</si>
  <si>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</si>
  <si>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</si>
  <si>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</si>
  <si>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</si>
  <si>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</si>
  <si>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</si>
  <si>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</si>
  <si>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茨城県つくばみらい市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</si>
  <si>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</si>
  <si>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</si>
  <si>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</si>
  <si>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</si>
  <si>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</si>
  <si>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</si>
  <si>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</si>
  <si>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</si>
  <si>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</si>
  <si>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</si>
  <si>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</si>
  <si>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</si>
  <si>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</si>
  <si>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</si>
  <si>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</si>
  <si>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</si>
  <si>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</si>
  <si>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</si>
  <si>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</si>
  <si>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</si>
  <si>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</si>
  <si>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</si>
  <si>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</si>
  <si>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</si>
  <si>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</si>
  <si>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</si>
  <si>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</si>
  <si>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</si>
  <si>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</si>
  <si>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</si>
  <si>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</si>
  <si>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</si>
  <si>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</si>
  <si>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</si>
  <si>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</si>
  <si>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</si>
  <si>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</si>
  <si>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</si>
  <si>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</si>
  <si>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</si>
  <si>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</si>
  <si>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</si>
  <si>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</si>
  <si>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</si>
  <si>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</si>
  <si>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</si>
  <si>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</si>
  <si>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</si>
  <si>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</si>
  <si>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</si>
  <si>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</si>
  <si>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</si>
  <si>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</si>
  <si>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</si>
  <si>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</si>
  <si>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</si>
  <si>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</si>
  <si>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</si>
  <si>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</si>
  <si>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</si>
  <si>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</si>
  <si>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</si>
  <si>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</si>
  <si>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</si>
  <si>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</si>
  <si>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</si>
  <si>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</si>
  <si>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</si>
  <si>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</si>
  <si>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</si>
  <si>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</si>
  <si>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</si>
  <si>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</si>
  <si>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</si>
  <si>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</si>
  <si>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</si>
  <si>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</si>
  <si>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</si>
  <si>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</si>
  <si>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</si>
  <si>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</si>
  <si>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</si>
  <si>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</si>
  <si>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</si>
  <si>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</si>
  <si>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</si>
  <si>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</si>
  <si>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</si>
  <si>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</si>
  <si>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</si>
  <si>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</si>
  <si>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</si>
  <si>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</si>
  <si>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</si>
  <si>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</si>
  <si>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</si>
  <si>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</si>
  <si>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</si>
  <si>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</si>
  <si>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</si>
  <si>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</si>
  <si>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</si>
  <si>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</si>
  <si>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</si>
  <si>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</si>
  <si>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</si>
  <si>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</si>
  <si>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</si>
  <si>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</si>
  <si>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</si>
  <si>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</si>
  <si>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</si>
  <si>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</si>
  <si>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</si>
  <si>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</si>
  <si>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</si>
  <si>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</si>
  <si>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</si>
  <si>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</si>
  <si>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</si>
  <si>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</si>
  <si>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</si>
  <si>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</si>
  <si>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</si>
  <si>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</si>
  <si>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</si>
  <si>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</si>
  <si>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</si>
  <si>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</si>
  <si>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</si>
  <si>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</si>
  <si>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</si>
  <si>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</si>
  <si>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</si>
  <si>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</si>
  <si>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</si>
  <si>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</si>
  <si>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</si>
  <si>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</si>
  <si>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</si>
  <si>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</si>
  <si>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</si>
  <si>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</si>
  <si>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</si>
  <si>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</si>
  <si>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</si>
  <si>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</si>
  <si>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</si>
  <si>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</si>
  <si>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</si>
  <si>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</si>
  <si>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</si>
  <si>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</si>
  <si>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</si>
  <si>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</si>
  <si>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</si>
  <si>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</si>
  <si>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</si>
  <si>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</si>
  <si>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</si>
  <si>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</si>
  <si>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</si>
  <si>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</si>
  <si>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</si>
  <si>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</si>
  <si>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</si>
  <si>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</si>
  <si>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</si>
  <si>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</si>
  <si>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</si>
  <si>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</si>
  <si>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</si>
  <si>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</si>
  <si>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</si>
  <si>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2.46</t>
  </si>
  <si>
    <t>▲ 6.91</t>
  </si>
  <si>
    <t>水道事業会計</t>
  </si>
  <si>
    <t>一般会計</t>
  </si>
  <si>
    <t>下水道事業会計</t>
  </si>
  <si>
    <t>後期高齢者医療特別会計</t>
  </si>
  <si>
    <t>国民健康保険特別会計</t>
  </si>
  <si>
    <t>介護保険特別会計</t>
  </si>
  <si>
    <t>その他会計（赤字）</t>
  </si>
  <si>
    <t>その他会計（黒字）</t>
  </si>
  <si>
    <t>R01</t>
    <phoneticPr fontId="5"/>
  </si>
  <si>
    <t>R02</t>
    <phoneticPr fontId="5"/>
  </si>
  <si>
    <t>R03</t>
    <phoneticPr fontId="5"/>
  </si>
  <si>
    <t>R04</t>
    <phoneticPr fontId="5"/>
  </si>
  <si>
    <t>R05</t>
    <phoneticPr fontId="5"/>
  </si>
  <si>
    <t>-</t>
    <phoneticPr fontId="2"/>
  </si>
  <si>
    <t>茨城県市町村総合事務組合（一般会計）</t>
    <rPh sb="13" eb="17">
      <t>イッパンカイケイ</t>
    </rPh>
    <phoneticPr fontId="2"/>
  </si>
  <si>
    <t>茨城県市町村総合事務組合（県民交通災害共済事業特別会計）</t>
    <phoneticPr fontId="2"/>
  </si>
  <si>
    <t>茨城県後期高齢者医療広域連合（一般会計）</t>
    <rPh sb="15" eb="19">
      <t>イッパンカイケイ</t>
    </rPh>
    <phoneticPr fontId="2"/>
  </si>
  <si>
    <t>茨城県後期高齢者医療広域連合（後期高齢医療特別会計）</t>
    <phoneticPr fontId="2"/>
  </si>
  <si>
    <t>常総衛生組合（一般会計）</t>
    <phoneticPr fontId="2"/>
  </si>
  <si>
    <t>取手市外２市火葬場組合（一般会計）</t>
    <phoneticPr fontId="2"/>
  </si>
  <si>
    <t>常総地方広域市町村圏事務組合（一般会計）</t>
    <phoneticPr fontId="2"/>
  </si>
  <si>
    <t>取手地方広域下水道組合（下水道事業会計）</t>
    <phoneticPr fontId="2"/>
  </si>
  <si>
    <t>茨城租税債権管理機構（一般会計）</t>
    <phoneticPr fontId="2"/>
  </si>
  <si>
    <t>利根川水系県南水防事務組合（一般会計）</t>
    <phoneticPr fontId="2"/>
  </si>
  <si>
    <t>ふるさとづくり基金</t>
  </si>
  <si>
    <t>公共施設整備基金</t>
  </si>
  <si>
    <t>ふるさと創生基金</t>
  </si>
  <si>
    <t>地域福祉基金</t>
  </si>
  <si>
    <t>みらいこども基金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</si>
</sst>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74581</c:v>
                </c:pt>
                <c:pt idx="1">
                  <c:v>76347</c:v>
                </c:pt>
                <c:pt idx="2">
                  <c:v>71279</c:v>
                </c:pt>
                <c:pt idx="3">
                  <c:v>74994</c:v>
                </c:pt>
                <c:pt idx="4">
                  <c:v>71849</c:v>
                </c:pt>
              </c:numCache>
            </c:numRef>
          </c:val>
          <c:smooth val="0"/>
          <c:extLst>
            <c:ext xmlns:c16="http://schemas.microsoft.com/office/drawing/2014/chart" uri="{C3380CC4-5D6E-409C-BE32-E72D297353CC}">
              <c16:uniqueId val="{00000000-C857-498B-96AD-A2762C85F4B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21740</c:v>
                </c:pt>
                <c:pt idx="1">
                  <c:v>34264</c:v>
                </c:pt>
                <c:pt idx="2">
                  <c:v>25223</c:v>
                </c:pt>
                <c:pt idx="3">
                  <c:v>59213</c:v>
                </c:pt>
                <c:pt idx="4">
                  <c:v>24035</c:v>
                </c:pt>
              </c:numCache>
            </c:numRef>
          </c:val>
          <c:smooth val="0"/>
          <c:extLst>
            <c:ext xmlns:c16="http://schemas.microsoft.com/office/drawing/2014/chart" uri="{C3380CC4-5D6E-409C-BE32-E72D297353CC}">
              <c16:uniqueId val="{00000001-C857-498B-96AD-A2762C85F4B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3.68</c:v>
                </c:pt>
                <c:pt idx="1">
                  <c:v>3.69</c:v>
                </c:pt>
                <c:pt idx="2">
                  <c:v>4.03</c:v>
                </c:pt>
                <c:pt idx="3">
                  <c:v>6.61</c:v>
                </c:pt>
                <c:pt idx="4">
                  <c:v>4.54</c:v>
                </c:pt>
              </c:numCache>
            </c:numRef>
          </c:val>
          <c:extLst>
            <c:ext xmlns:c16="http://schemas.microsoft.com/office/drawing/2014/chart" uri="{C3380CC4-5D6E-409C-BE32-E72D297353CC}">
              <c16:uniqueId val="{00000000-CC37-4E0C-B4E6-CD94DE9A3B0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15.96</c:v>
                </c:pt>
                <c:pt idx="1">
                  <c:v>17.079999999999998</c:v>
                </c:pt>
                <c:pt idx="2">
                  <c:v>28.03</c:v>
                </c:pt>
                <c:pt idx="3">
                  <c:v>26.65</c:v>
                </c:pt>
                <c:pt idx="4">
                  <c:v>20.98</c:v>
                </c:pt>
              </c:numCache>
            </c:numRef>
          </c:val>
          <c:extLst>
            <c:ext xmlns:c16="http://schemas.microsoft.com/office/drawing/2014/chart" uri="{C3380CC4-5D6E-409C-BE32-E72D297353CC}">
              <c16:uniqueId val="{00000001-CC37-4E0C-B4E6-CD94DE9A3B0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-2.46</c:v>
                </c:pt>
                <c:pt idx="1">
                  <c:v>2.09</c:v>
                </c:pt>
                <c:pt idx="2">
                  <c:v>12.47</c:v>
                </c:pt>
                <c:pt idx="3">
                  <c:v>0.83</c:v>
                </c:pt>
                <c:pt idx="4">
                  <c:v>-6.91</c:v>
                </c:pt>
              </c:numCache>
            </c:numRef>
          </c:val>
          <c:smooth val="0"/>
          <c:extLst>
            <c:ext xmlns:c16="http://schemas.microsoft.com/office/drawing/2014/chart" uri="{C3380CC4-5D6E-409C-BE32-E72D297353CC}">
              <c16:uniqueId val="{00000002-CC37-4E0C-B4E6-CD94DE9A3B0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0.41</c:v>
                </c:pt>
                <c:pt idx="2">
                  <c:v>#N/A</c:v>
                </c:pt>
                <c:pt idx="3">
                  <c:v>0.15</c:v>
                </c:pt>
                <c:pt idx="4">
                  <c:v>#N/A</c:v>
                </c:pt>
                <c:pt idx="5">
                  <c:v>0</c:v>
                </c:pt>
                <c:pt idx="6">
                  <c:v>0</c:v>
                </c:pt>
                <c:pt idx="7">
                  <c:v>0</c:v>
                </c:pt>
                <c:pt idx="8">
                  <c:v>0</c:v>
                </c:pt>
                <c:pt idx="9">
                  <c:v>0</c:v>
                </c:pt>
              </c:numCache>
            </c:numRef>
          </c:val>
          <c:extLst>
            <c:ext xmlns:c16="http://schemas.microsoft.com/office/drawing/2014/chart" uri="{C3380CC4-5D6E-409C-BE32-E72D297353CC}">
              <c16:uniqueId val="{00000000-0A9E-4321-B311-2826F4BE7C6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A9E-4321-B311-2826F4BE7C6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A9E-4321-B311-2826F4BE7C6E}"/>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0A9E-4321-B311-2826F4BE7C6E}"/>
            </c:ext>
          </c:extLst>
        </c:ser>
        <c:ser>
          <c:idx val="4"/>
          <c:order val="4"/>
          <c:tx>
            <c:strRef>
              <c:f>データシート!$A$31</c:f>
              <c:strCache>
                <c:ptCount val="1"/>
                <c:pt idx="0">
                  <c:v>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1.38</c:v>
                </c:pt>
                <c:pt idx="2">
                  <c:v>#N/A</c:v>
                </c:pt>
                <c:pt idx="3">
                  <c:v>1.56</c:v>
                </c:pt>
                <c:pt idx="4">
                  <c:v>#N/A</c:v>
                </c:pt>
                <c:pt idx="5">
                  <c:v>1.62</c:v>
                </c:pt>
                <c:pt idx="6">
                  <c:v>#N/A</c:v>
                </c:pt>
                <c:pt idx="7">
                  <c:v>1.65</c:v>
                </c:pt>
                <c:pt idx="8">
                  <c:v>#N/A</c:v>
                </c:pt>
                <c:pt idx="9">
                  <c:v>0.01</c:v>
                </c:pt>
              </c:numCache>
            </c:numRef>
          </c:val>
          <c:extLst>
            <c:ext xmlns:c16="http://schemas.microsoft.com/office/drawing/2014/chart" uri="{C3380CC4-5D6E-409C-BE32-E72D297353CC}">
              <c16:uniqueId val="{00000004-0A9E-4321-B311-2826F4BE7C6E}"/>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0.63</c:v>
                </c:pt>
                <c:pt idx="2">
                  <c:v>#N/A</c:v>
                </c:pt>
                <c:pt idx="3">
                  <c:v>0.39</c:v>
                </c:pt>
                <c:pt idx="4">
                  <c:v>#N/A</c:v>
                </c:pt>
                <c:pt idx="5">
                  <c:v>0.34</c:v>
                </c:pt>
                <c:pt idx="6">
                  <c:v>#N/A</c:v>
                </c:pt>
                <c:pt idx="7">
                  <c:v>0.14000000000000001</c:v>
                </c:pt>
                <c:pt idx="8">
                  <c:v>#N/A</c:v>
                </c:pt>
                <c:pt idx="9">
                  <c:v>0.06</c:v>
                </c:pt>
              </c:numCache>
            </c:numRef>
          </c:val>
          <c:extLst>
            <c:ext xmlns:c16="http://schemas.microsoft.com/office/drawing/2014/chart" uri="{C3380CC4-5D6E-409C-BE32-E72D297353CC}">
              <c16:uniqueId val="{00000005-0A9E-4321-B311-2826F4BE7C6E}"/>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c:v>
                </c:pt>
                <c:pt idx="2">
                  <c:v>#N/A</c:v>
                </c:pt>
                <c:pt idx="3">
                  <c:v>0.01</c:v>
                </c:pt>
                <c:pt idx="4">
                  <c:v>#N/A</c:v>
                </c:pt>
                <c:pt idx="5">
                  <c:v>0.01</c:v>
                </c:pt>
                <c:pt idx="6">
                  <c:v>#N/A</c:v>
                </c:pt>
                <c:pt idx="7">
                  <c:v>0.01</c:v>
                </c:pt>
                <c:pt idx="8">
                  <c:v>#N/A</c:v>
                </c:pt>
                <c:pt idx="9">
                  <c:v>1.71</c:v>
                </c:pt>
              </c:numCache>
            </c:numRef>
          </c:val>
          <c:extLst>
            <c:ext xmlns:c16="http://schemas.microsoft.com/office/drawing/2014/chart" uri="{C3380CC4-5D6E-409C-BE32-E72D297353CC}">
              <c16:uniqueId val="{00000006-0A9E-4321-B311-2826F4BE7C6E}"/>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0</c:v>
                </c:pt>
                <c:pt idx="1">
                  <c:v>0</c:v>
                </c:pt>
                <c:pt idx="2">
                  <c:v>#N/A</c:v>
                </c:pt>
                <c:pt idx="3">
                  <c:v>1.1299999999999999</c:v>
                </c:pt>
                <c:pt idx="4">
                  <c:v>#N/A</c:v>
                </c:pt>
                <c:pt idx="5">
                  <c:v>2.21</c:v>
                </c:pt>
                <c:pt idx="6">
                  <c:v>#N/A</c:v>
                </c:pt>
                <c:pt idx="7">
                  <c:v>3.77</c:v>
                </c:pt>
                <c:pt idx="8">
                  <c:v>#N/A</c:v>
                </c:pt>
                <c:pt idx="9">
                  <c:v>4.2300000000000004</c:v>
                </c:pt>
              </c:numCache>
            </c:numRef>
          </c:val>
          <c:extLst>
            <c:ext xmlns:c16="http://schemas.microsoft.com/office/drawing/2014/chart" uri="{C3380CC4-5D6E-409C-BE32-E72D297353CC}">
              <c16:uniqueId val="{00000007-0A9E-4321-B311-2826F4BE7C6E}"/>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3.67</c:v>
                </c:pt>
                <c:pt idx="2">
                  <c:v>#N/A</c:v>
                </c:pt>
                <c:pt idx="3">
                  <c:v>3.49</c:v>
                </c:pt>
                <c:pt idx="4">
                  <c:v>#N/A</c:v>
                </c:pt>
                <c:pt idx="5">
                  <c:v>4.03</c:v>
                </c:pt>
                <c:pt idx="6">
                  <c:v>#N/A</c:v>
                </c:pt>
                <c:pt idx="7">
                  <c:v>6.6</c:v>
                </c:pt>
                <c:pt idx="8">
                  <c:v>#N/A</c:v>
                </c:pt>
                <c:pt idx="9">
                  <c:v>4.53</c:v>
                </c:pt>
              </c:numCache>
            </c:numRef>
          </c:val>
          <c:extLst>
            <c:ext xmlns:c16="http://schemas.microsoft.com/office/drawing/2014/chart" uri="{C3380CC4-5D6E-409C-BE32-E72D297353CC}">
              <c16:uniqueId val="{00000008-0A9E-4321-B311-2826F4BE7C6E}"/>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10.39</c:v>
                </c:pt>
                <c:pt idx="2">
                  <c:v>#N/A</c:v>
                </c:pt>
                <c:pt idx="3">
                  <c:v>10.14</c:v>
                </c:pt>
                <c:pt idx="4">
                  <c:v>#N/A</c:v>
                </c:pt>
                <c:pt idx="5">
                  <c:v>9.67</c:v>
                </c:pt>
                <c:pt idx="6">
                  <c:v>#N/A</c:v>
                </c:pt>
                <c:pt idx="7">
                  <c:v>9.8800000000000008</c:v>
                </c:pt>
                <c:pt idx="8">
                  <c:v>#N/A</c:v>
                </c:pt>
                <c:pt idx="9">
                  <c:v>9.3699999999999992</c:v>
                </c:pt>
              </c:numCache>
            </c:numRef>
          </c:val>
          <c:extLst>
            <c:ext xmlns:c16="http://schemas.microsoft.com/office/drawing/2014/chart" uri="{C3380CC4-5D6E-409C-BE32-E72D297353CC}">
              <c16:uniqueId val="{00000009-0A9E-4321-B311-2826F4BE7C6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2147</c:v>
                </c:pt>
                <c:pt idx="5">
                  <c:v>2325</c:v>
                </c:pt>
                <c:pt idx="8">
                  <c:v>2364</c:v>
                </c:pt>
                <c:pt idx="11">
                  <c:v>2303</c:v>
                </c:pt>
                <c:pt idx="14">
                  <c:v>2301</c:v>
                </c:pt>
              </c:numCache>
            </c:numRef>
          </c:val>
          <c:extLst>
            <c:ext xmlns:c16="http://schemas.microsoft.com/office/drawing/2014/chart" uri="{C3380CC4-5D6E-409C-BE32-E72D297353CC}">
              <c16:uniqueId val="{00000000-4190-433B-B36E-933B3AB1E5C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190-433B-B36E-933B3AB1E5C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9</c:v>
                </c:pt>
                <c:pt idx="3">
                  <c:v>0</c:v>
                </c:pt>
                <c:pt idx="6">
                  <c:v>0</c:v>
                </c:pt>
                <c:pt idx="9">
                  <c:v>0</c:v>
                </c:pt>
                <c:pt idx="12">
                  <c:v>0</c:v>
                </c:pt>
              </c:numCache>
            </c:numRef>
          </c:val>
          <c:extLst>
            <c:ext xmlns:c16="http://schemas.microsoft.com/office/drawing/2014/chart" uri="{C3380CC4-5D6E-409C-BE32-E72D297353CC}">
              <c16:uniqueId val="{00000002-4190-433B-B36E-933B3AB1E5C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511</c:v>
                </c:pt>
                <c:pt idx="3">
                  <c:v>508</c:v>
                </c:pt>
                <c:pt idx="6">
                  <c:v>514</c:v>
                </c:pt>
                <c:pt idx="9">
                  <c:v>502</c:v>
                </c:pt>
                <c:pt idx="12">
                  <c:v>504</c:v>
                </c:pt>
              </c:numCache>
            </c:numRef>
          </c:val>
          <c:extLst>
            <c:ext xmlns:c16="http://schemas.microsoft.com/office/drawing/2014/chart" uri="{C3380CC4-5D6E-409C-BE32-E72D297353CC}">
              <c16:uniqueId val="{00000003-4190-433B-B36E-933B3AB1E5C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549</c:v>
                </c:pt>
                <c:pt idx="3">
                  <c:v>481</c:v>
                </c:pt>
                <c:pt idx="6">
                  <c:v>447</c:v>
                </c:pt>
                <c:pt idx="9">
                  <c:v>452</c:v>
                </c:pt>
                <c:pt idx="12">
                  <c:v>455</c:v>
                </c:pt>
              </c:numCache>
            </c:numRef>
          </c:val>
          <c:extLst>
            <c:ext xmlns:c16="http://schemas.microsoft.com/office/drawing/2014/chart" uri="{C3380CC4-5D6E-409C-BE32-E72D297353CC}">
              <c16:uniqueId val="{00000004-4190-433B-B36E-933B3AB1E5C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3</c:v>
                </c:pt>
                <c:pt idx="3">
                  <c:v>0</c:v>
                </c:pt>
                <c:pt idx="6">
                  <c:v>0</c:v>
                </c:pt>
                <c:pt idx="9">
                  <c:v>0</c:v>
                </c:pt>
                <c:pt idx="12">
                  <c:v>0</c:v>
                </c:pt>
              </c:numCache>
            </c:numRef>
          </c:val>
          <c:extLst>
            <c:ext xmlns:c16="http://schemas.microsoft.com/office/drawing/2014/chart" uri="{C3380CC4-5D6E-409C-BE32-E72D297353CC}">
              <c16:uniqueId val="{00000005-4190-433B-B36E-933B3AB1E5C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190-433B-B36E-933B3AB1E5C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1861</c:v>
                </c:pt>
                <c:pt idx="3">
                  <c:v>2019</c:v>
                </c:pt>
                <c:pt idx="6">
                  <c:v>2097</c:v>
                </c:pt>
                <c:pt idx="9">
                  <c:v>2113</c:v>
                </c:pt>
                <c:pt idx="12">
                  <c:v>2156</c:v>
                </c:pt>
              </c:numCache>
            </c:numRef>
          </c:val>
          <c:extLst>
            <c:ext xmlns:c16="http://schemas.microsoft.com/office/drawing/2014/chart" uri="{C3380CC4-5D6E-409C-BE32-E72D297353CC}">
              <c16:uniqueId val="{00000007-4190-433B-B36E-933B3AB1E5C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786</c:v>
                </c:pt>
                <c:pt idx="2">
                  <c:v>#N/A</c:v>
                </c:pt>
                <c:pt idx="3">
                  <c:v>#N/A</c:v>
                </c:pt>
                <c:pt idx="4">
                  <c:v>683</c:v>
                </c:pt>
                <c:pt idx="5">
                  <c:v>#N/A</c:v>
                </c:pt>
                <c:pt idx="6">
                  <c:v>#N/A</c:v>
                </c:pt>
                <c:pt idx="7">
                  <c:v>694</c:v>
                </c:pt>
                <c:pt idx="8">
                  <c:v>#N/A</c:v>
                </c:pt>
                <c:pt idx="9">
                  <c:v>#N/A</c:v>
                </c:pt>
                <c:pt idx="10">
                  <c:v>764</c:v>
                </c:pt>
                <c:pt idx="11">
                  <c:v>#N/A</c:v>
                </c:pt>
                <c:pt idx="12">
                  <c:v>#N/A</c:v>
                </c:pt>
                <c:pt idx="13">
                  <c:v>814</c:v>
                </c:pt>
                <c:pt idx="14">
                  <c:v>#N/A</c:v>
                </c:pt>
              </c:numCache>
            </c:numRef>
          </c:val>
          <c:smooth val="0"/>
          <c:extLst>
            <c:ext xmlns:c16="http://schemas.microsoft.com/office/drawing/2014/chart" uri="{C3380CC4-5D6E-409C-BE32-E72D297353CC}">
              <c16:uniqueId val="{00000008-4190-433B-B36E-933B3AB1E5C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22070</c:v>
                </c:pt>
                <c:pt idx="5">
                  <c:v>21905</c:v>
                </c:pt>
                <c:pt idx="8">
                  <c:v>21245</c:v>
                </c:pt>
                <c:pt idx="11">
                  <c:v>20336</c:v>
                </c:pt>
                <c:pt idx="14">
                  <c:v>19055</c:v>
                </c:pt>
              </c:numCache>
            </c:numRef>
          </c:val>
          <c:extLst>
            <c:ext xmlns:c16="http://schemas.microsoft.com/office/drawing/2014/chart" uri="{C3380CC4-5D6E-409C-BE32-E72D297353CC}">
              <c16:uniqueId val="{00000000-96B0-4922-8ECA-FFEDDD5C8C5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3765</c:v>
                </c:pt>
                <c:pt idx="5">
                  <c:v>3774</c:v>
                </c:pt>
                <c:pt idx="8">
                  <c:v>3930</c:v>
                </c:pt>
                <c:pt idx="11">
                  <c:v>3456</c:v>
                </c:pt>
                <c:pt idx="14">
                  <c:v>3027</c:v>
                </c:pt>
              </c:numCache>
            </c:numRef>
          </c:val>
          <c:extLst>
            <c:ext xmlns:c16="http://schemas.microsoft.com/office/drawing/2014/chart" uri="{C3380CC4-5D6E-409C-BE32-E72D297353CC}">
              <c16:uniqueId val="{00000001-96B0-4922-8ECA-FFEDDD5C8C5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6008</c:v>
                </c:pt>
                <c:pt idx="5">
                  <c:v>6052</c:v>
                </c:pt>
                <c:pt idx="8">
                  <c:v>8052</c:v>
                </c:pt>
                <c:pt idx="11">
                  <c:v>7314</c:v>
                </c:pt>
                <c:pt idx="14">
                  <c:v>6426</c:v>
                </c:pt>
              </c:numCache>
            </c:numRef>
          </c:val>
          <c:extLst>
            <c:ext xmlns:c16="http://schemas.microsoft.com/office/drawing/2014/chart" uri="{C3380CC4-5D6E-409C-BE32-E72D297353CC}">
              <c16:uniqueId val="{00000002-96B0-4922-8ECA-FFEDDD5C8C5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6B0-4922-8ECA-FFEDDD5C8C5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6B0-4922-8ECA-FFEDDD5C8C5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3</c:v>
                </c:pt>
                <c:pt idx="3">
                  <c:v>7</c:v>
                </c:pt>
                <c:pt idx="6">
                  <c:v>2</c:v>
                </c:pt>
                <c:pt idx="9">
                  <c:v>0</c:v>
                </c:pt>
                <c:pt idx="12">
                  <c:v>0</c:v>
                </c:pt>
              </c:numCache>
            </c:numRef>
          </c:val>
          <c:extLst>
            <c:ext xmlns:c16="http://schemas.microsoft.com/office/drawing/2014/chart" uri="{C3380CC4-5D6E-409C-BE32-E72D297353CC}">
              <c16:uniqueId val="{00000005-96B0-4922-8ECA-FFEDDD5C8C5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1373</c:v>
                </c:pt>
                <c:pt idx="3">
                  <c:v>1337</c:v>
                </c:pt>
                <c:pt idx="6">
                  <c:v>1262</c:v>
                </c:pt>
                <c:pt idx="9">
                  <c:v>1290</c:v>
                </c:pt>
                <c:pt idx="12">
                  <c:v>1206</c:v>
                </c:pt>
              </c:numCache>
            </c:numRef>
          </c:val>
          <c:extLst>
            <c:ext xmlns:c16="http://schemas.microsoft.com/office/drawing/2014/chart" uri="{C3380CC4-5D6E-409C-BE32-E72D297353CC}">
              <c16:uniqueId val="{00000006-96B0-4922-8ECA-FFEDDD5C8C5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6615</c:v>
                </c:pt>
                <c:pt idx="3">
                  <c:v>6494</c:v>
                </c:pt>
                <c:pt idx="6">
                  <c:v>6413</c:v>
                </c:pt>
                <c:pt idx="9">
                  <c:v>6052</c:v>
                </c:pt>
                <c:pt idx="12">
                  <c:v>6038</c:v>
                </c:pt>
              </c:numCache>
            </c:numRef>
          </c:val>
          <c:extLst>
            <c:ext xmlns:c16="http://schemas.microsoft.com/office/drawing/2014/chart" uri="{C3380CC4-5D6E-409C-BE32-E72D297353CC}">
              <c16:uniqueId val="{00000007-96B0-4922-8ECA-FFEDDD5C8C5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5923</c:v>
                </c:pt>
                <c:pt idx="3">
                  <c:v>5692</c:v>
                </c:pt>
                <c:pt idx="6">
                  <c:v>4931</c:v>
                </c:pt>
                <c:pt idx="9">
                  <c:v>4404</c:v>
                </c:pt>
                <c:pt idx="12">
                  <c:v>3816</c:v>
                </c:pt>
              </c:numCache>
            </c:numRef>
          </c:val>
          <c:extLst>
            <c:ext xmlns:c16="http://schemas.microsoft.com/office/drawing/2014/chart" uri="{C3380CC4-5D6E-409C-BE32-E72D297353CC}">
              <c16:uniqueId val="{00000008-96B0-4922-8ECA-FFEDDD5C8C5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96B0-4922-8ECA-FFEDDD5C8C5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22365</c:v>
                </c:pt>
                <c:pt idx="3">
                  <c:v>22296</c:v>
                </c:pt>
                <c:pt idx="6">
                  <c:v>22053</c:v>
                </c:pt>
                <c:pt idx="9">
                  <c:v>21443</c:v>
                </c:pt>
                <c:pt idx="12">
                  <c:v>19878</c:v>
                </c:pt>
              </c:numCache>
            </c:numRef>
          </c:val>
          <c:extLst>
            <c:ext xmlns:c16="http://schemas.microsoft.com/office/drawing/2014/chart" uri="{C3380CC4-5D6E-409C-BE32-E72D297353CC}">
              <c16:uniqueId val="{0000000A-96B0-4922-8ECA-FFEDDD5C8C5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4435</c:v>
                </c:pt>
                <c:pt idx="2">
                  <c:v>#N/A</c:v>
                </c:pt>
                <c:pt idx="3">
                  <c:v>#N/A</c:v>
                </c:pt>
                <c:pt idx="4">
                  <c:v>4095</c:v>
                </c:pt>
                <c:pt idx="5">
                  <c:v>#N/A</c:v>
                </c:pt>
                <c:pt idx="6">
                  <c:v>#N/A</c:v>
                </c:pt>
                <c:pt idx="7">
                  <c:v>1432</c:v>
                </c:pt>
                <c:pt idx="8">
                  <c:v>#N/A</c:v>
                </c:pt>
                <c:pt idx="9">
                  <c:v>#N/A</c:v>
                </c:pt>
                <c:pt idx="10">
                  <c:v>2083</c:v>
                </c:pt>
                <c:pt idx="11">
                  <c:v>#N/A</c:v>
                </c:pt>
                <c:pt idx="12">
                  <c:v>#N/A</c:v>
                </c:pt>
                <c:pt idx="13">
                  <c:v>2430</c:v>
                </c:pt>
                <c:pt idx="14">
                  <c:v>#N/A</c:v>
                </c:pt>
              </c:numCache>
            </c:numRef>
          </c:val>
          <c:smooth val="0"/>
          <c:extLst>
            <c:ext xmlns:c16="http://schemas.microsoft.com/office/drawing/2014/chart" uri="{C3380CC4-5D6E-409C-BE32-E72D297353CC}">
              <c16:uniqueId val="{0000000B-96B0-4922-8ECA-FFEDDD5C8C5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3738</c:v>
                </c:pt>
                <c:pt idx="1">
                  <c:v>3514</c:v>
                </c:pt>
                <c:pt idx="2">
                  <c:v>2837</c:v>
                </c:pt>
              </c:numCache>
            </c:numRef>
          </c:val>
          <c:extLst>
            <c:ext xmlns:c16="http://schemas.microsoft.com/office/drawing/2014/chart" uri="{C3380CC4-5D6E-409C-BE32-E72D297353CC}">
              <c16:uniqueId val="{00000000-FBE4-477A-8B4C-F75B90E6A21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292</c:v>
                </c:pt>
                <c:pt idx="1">
                  <c:v>292</c:v>
                </c:pt>
                <c:pt idx="2">
                  <c:v>292</c:v>
                </c:pt>
              </c:numCache>
            </c:numRef>
          </c:val>
          <c:extLst>
            <c:ext xmlns:c16="http://schemas.microsoft.com/office/drawing/2014/chart" uri="{C3380CC4-5D6E-409C-BE32-E72D297353CC}">
              <c16:uniqueId val="{00000001-FBE4-477A-8B4C-F75B90E6A21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1639</c:v>
                </c:pt>
                <c:pt idx="1">
                  <c:v>1614</c:v>
                </c:pt>
                <c:pt idx="2">
                  <c:v>1614</c:v>
                </c:pt>
              </c:numCache>
            </c:numRef>
          </c:val>
          <c:extLst>
            <c:ext xmlns:c16="http://schemas.microsoft.com/office/drawing/2014/chart" uri="{C3380CC4-5D6E-409C-BE32-E72D297353CC}">
              <c16:uniqueId val="{00000002-FBE4-477A-8B4C-F75B90E6A21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茨城県つくばみらい市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実質公債費比率の分子は、昨年度に比べ、約</a:t>
          </a:r>
          <a:r>
            <a:rPr kumimoji="1" lang="en-US" altLang="ja-JP" sz="1400">
              <a:latin typeface="ＭＳ ゴシック" pitchFamily="49" charset="-128"/>
              <a:ea typeface="ＭＳ ゴシック" pitchFamily="49" charset="-128"/>
            </a:rPr>
            <a:t>50</a:t>
          </a:r>
          <a:r>
            <a:rPr kumimoji="1" lang="ja-JP" altLang="en-US" sz="1400">
              <a:latin typeface="ＭＳ ゴシック" pitchFamily="49" charset="-128"/>
              <a:ea typeface="ＭＳ ゴシック" pitchFamily="49" charset="-128"/>
            </a:rPr>
            <a:t>百万円増加している。これは、元利償還金が増加していることによるものである。</a:t>
          </a:r>
        </a:p>
        <a:p>
          <a:r>
            <a:rPr kumimoji="1" lang="ja-JP" altLang="en-US" sz="1400">
              <a:latin typeface="ＭＳ ゴシック" pitchFamily="49" charset="-128"/>
              <a:ea typeface="ＭＳ ゴシック" pitchFamily="49" charset="-128"/>
            </a:rPr>
            <a:t>　今後、地方債残高が増加し、元利償還金が増えることも見込まれることから注視し、借入と償還のバランスをとっていく。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平成</a:t>
          </a:r>
          <a:r>
            <a:rPr kumimoji="1" lang="en-US" altLang="ja-JP" sz="1000">
              <a:latin typeface="ＭＳ ゴシック" pitchFamily="49" charset="-128"/>
              <a:ea typeface="ＭＳ ゴシック" pitchFamily="49" charset="-128"/>
            </a:rPr>
            <a:t>30</a:t>
          </a:r>
          <a:r>
            <a:rPr kumimoji="1" lang="ja-JP" altLang="en-US" sz="1000">
              <a:latin typeface="ＭＳ ゴシック" pitchFamily="49" charset="-128"/>
              <a:ea typeface="ＭＳ ゴシック" pitchFamily="49" charset="-128"/>
            </a:rPr>
            <a:t>年度までは利用していたが、令和元年度以降は、満期一括償還を利用していないため、該当なし。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茨城県つくばみらい市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最近の傾向は地方債の借入れが少なく、地方債現在高は減少傾向であった。令和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年度も地方債残高は減少したが、将来負担額から控除できる充当可能財源等の基準財政需要額算入見込額が減少した影響の方が大きく、将来負担比率の分子は増加した。</a:t>
          </a:r>
        </a:p>
        <a:p>
          <a:r>
            <a:rPr kumimoji="1" lang="ja-JP" altLang="en-US" sz="1400">
              <a:latin typeface="ＭＳ ゴシック" pitchFamily="49" charset="-128"/>
              <a:ea typeface="ＭＳ ゴシック" pitchFamily="49" charset="-128"/>
            </a:rPr>
            <a:t>　今後、地方債残高が増加することが見込まれることから注視し、過大な将来負担にならないようにバランスを取った財政運営をしていく。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茨城県つくばみらい市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ふるさとづくり寄附金は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百万円増加しているが、財政調整基金など</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百万円取り崩したことにより基金全体で減少している。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災害時等に備えるため財政調整基金の残高維持。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減債基金及び特定目的基金に関しては、基金の目的に沿った事業であれば、財政調整基金の残高維持のためにも積極的に活用していく。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ふるさとづくり基金：安心して暮らせるまちづくり事業などの財源として活用していく。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ふるさと創生基金：ふるさとづくり事業の財源として活用していく。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地域福祉基金：地域における高齢者保健福祉の推進及び民間福祉活動に対する助成の財源として活用していく。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ふるさとづくり基金：該当事業などの財源として取り崩しているが、ふるさとづくり寄附金が増加したため、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ふるさと創生基金：該当事業の財源として取り崩したため、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地域福祉基金：該当事業の財源として取り崩したため、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ふるさとづくり基金以外については、財政調整基金の残高維持のため、必要な事業であれば有効に活用をしていく。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ふるさとづくり基金は、ふるさとづくり寄附金をさらに増額できるよう市内特産品等をＰＲし、基金の増加に努め、必要事業に活用していく。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一般財源の不足分として、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677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財政調整基金の残高は、標準財政規模の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％を維持できるよう努めていく。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年度以降も公債費が増加する見込みのため、減債基金を積極的に活用していく。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茨城県つくばみらい市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53,446
52,563
79.16
26,205,623
25,376,723
613,693
13,521,383
19,878,385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20.9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昨年度より</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ポイント減少の</a:t>
          </a:r>
          <a:r>
            <a:rPr kumimoji="1" lang="en-US" altLang="ja-JP" sz="1300">
              <a:latin typeface="ＭＳ Ｐゴシック" panose="020B0600070205080204" pitchFamily="50" charset="-128"/>
              <a:ea typeface="ＭＳ Ｐゴシック" panose="020B0600070205080204" pitchFamily="50" charset="-128"/>
            </a:rPr>
            <a:t>0.75</a:t>
          </a:r>
          <a:r>
            <a:rPr kumimoji="1" lang="ja-JP" altLang="en-US" sz="1300">
              <a:latin typeface="ＭＳ Ｐゴシック" panose="020B0600070205080204" pitchFamily="50" charset="-128"/>
              <a:ea typeface="ＭＳ Ｐゴシック" panose="020B0600070205080204" pitchFamily="50" charset="-128"/>
            </a:rPr>
            <a:t>となっている。これはコロナ禍において、令和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年度の法人税が大幅に減少すると見込んだためである。</a:t>
          </a:r>
        </a:p>
        <a:p>
          <a:r>
            <a:rPr kumimoji="1" lang="ja-JP" altLang="en-US" sz="1300">
              <a:latin typeface="ＭＳ Ｐゴシック" panose="020B0600070205080204" pitchFamily="50" charset="-128"/>
              <a:ea typeface="ＭＳ Ｐゴシック" panose="020B0600070205080204" pitchFamily="50" charset="-128"/>
            </a:rPr>
            <a:t>　法人税については、コロナ禍以前の水準に戻りつつあるが、令和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年度の単年度指数が影響しているため、令和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年度に比べると</a:t>
          </a:r>
          <a:r>
            <a:rPr kumimoji="1" lang="en-US" altLang="ja-JP" sz="1300">
              <a:latin typeface="ＭＳ Ｐゴシック" panose="020B0600070205080204" pitchFamily="50" charset="-128"/>
              <a:ea typeface="ＭＳ Ｐゴシック" panose="020B0600070205080204" pitchFamily="50" charset="-128"/>
            </a:rPr>
            <a:t>0.06</a:t>
          </a:r>
          <a:r>
            <a:rPr kumimoji="1" lang="ja-JP" altLang="en-US" sz="1300">
              <a:latin typeface="ＭＳ Ｐゴシック" panose="020B0600070205080204" pitchFamily="50" charset="-128"/>
              <a:ea typeface="ＭＳ Ｐゴシック" panose="020B0600070205080204" pitchFamily="50" charset="-128"/>
            </a:rPr>
            <a:t>ポイントの減少となっている。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130628</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261100"/>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21772</xdr:rowOff>
    </xdr:from>
    <xdr:to>
      <xdr:col>23</xdr:col>
      <xdr:colOff>133350</xdr:colOff>
      <xdr:row>38</xdr:row>
      <xdr:rowOff>39007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6536872"/>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168927</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02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4535</xdr:rowOff>
    </xdr:from>
    <xdr:to>
      <xdr:col>19</xdr:col>
      <xdr:colOff>133350</xdr:colOff>
      <xdr:row>38</xdr:row>
      <xdr:rowOff>21772</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65196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8165</xdr:rowOff>
    </xdr:from>
    <xdr:to>
      <xdr:col>19</xdr:col>
      <xdr:colOff>184150</xdr:colOff>
      <xdr:row>41</xdr:row>
      <xdr:rowOff>109765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94542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123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37</xdr:row>
      <xdr:rowOff>107043</xdr:rowOff>
    </xdr:from>
    <xdr:to>
      <xdr:col>15</xdr:col>
      <xdr:colOff>82550</xdr:colOff>
      <xdr:row>38</xdr:row>
      <xdr:rowOff>4535</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6450693"/>
          <a:ext cx="8890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162378</xdr:rowOff>
    </xdr:from>
    <xdr:to>
      <xdr:col>15</xdr:col>
      <xdr:colOff>133350</xdr:colOff>
      <xdr:row>41</xdr:row>
      <xdr:rowOff>92528</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020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77305</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106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37</xdr:row>
      <xdr:rowOff>107043</xdr:rowOff>
    </xdr:from>
    <xdr:to>
      <xdr:col>11</xdr:col>
      <xdr:colOff>31750</xdr:colOff>
      <xdr:row>37</xdr:row>
      <xdr:rowOff>107043</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645069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39</xdr:row>
      <xdr:rowOff>127000</xdr:rowOff>
    </xdr:from>
    <xdr:to>
      <xdr:col>11</xdr:col>
      <xdr:colOff>82550</xdr:colOff>
      <xdr:row>40</xdr:row>
      <xdr:rowOff>57150</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41927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127000</xdr:rowOff>
    </xdr:from>
    <xdr:to>
      <xdr:col>7</xdr:col>
      <xdr:colOff>31750</xdr:colOff>
      <xdr:row>40</xdr:row>
      <xdr:rowOff>57150</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41927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37</xdr:row>
      <xdr:rowOff>159657</xdr:rowOff>
    </xdr:from>
    <xdr:to>
      <xdr:col>23</xdr:col>
      <xdr:colOff>184150</xdr:colOff>
      <xdr:row>38</xdr:row>
      <xdr:rowOff>89807</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650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4734</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6348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37</xdr:row>
      <xdr:rowOff>142422</xdr:rowOff>
    </xdr:from>
    <xdr:to>
      <xdr:col>19</xdr:col>
      <xdr:colOff>184150</xdr:colOff>
      <xdr:row>38</xdr:row>
      <xdr:rowOff>72572</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648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82749</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6254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37</xdr:row>
      <xdr:rowOff>125186</xdr:rowOff>
    </xdr:from>
    <xdr:to>
      <xdr:col>15</xdr:col>
      <xdr:colOff>133350</xdr:colOff>
      <xdr:row>38</xdr:row>
      <xdr:rowOff>55336</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646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65513</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623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37</xdr:row>
      <xdr:rowOff>56243</xdr:rowOff>
    </xdr:from>
    <xdr:to>
      <xdr:col>11</xdr:col>
      <xdr:colOff>82550</xdr:colOff>
      <xdr:row>37</xdr:row>
      <xdr:rowOff>157843</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6399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35</xdr:row>
      <xdr:rowOff>168020</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6168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56243</xdr:rowOff>
    </xdr:from>
    <xdr:to>
      <xdr:col>7</xdr:col>
      <xdr:colOff>31750</xdr:colOff>
      <xdr:row>37</xdr:row>
      <xdr:rowOff>157843</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6399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35</xdr:row>
      <xdr:rowOff>168020</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6168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昨年度より</a:t>
          </a:r>
          <a:r>
            <a:rPr kumimoji="1" lang="en-US" altLang="ja-JP" sz="1300" baseline="0">
              <a:latin typeface="ＭＳ Ｐゴシック" panose="020B0600070205080204" pitchFamily="50" charset="-128"/>
              <a:ea typeface="ＭＳ Ｐゴシック" panose="020B0600070205080204" pitchFamily="50" charset="-128"/>
            </a:rPr>
            <a:t>2.5</a:t>
          </a:r>
          <a:r>
            <a:rPr kumimoji="1" lang="ja-JP" altLang="en-US" sz="1300" baseline="0">
              <a:latin typeface="ＭＳ Ｐゴシック" panose="020B0600070205080204" pitchFamily="50" charset="-128"/>
              <a:ea typeface="ＭＳ Ｐゴシック" panose="020B0600070205080204" pitchFamily="50" charset="-128"/>
            </a:rPr>
            <a:t>ポイント増加の</a:t>
          </a:r>
          <a:r>
            <a:rPr kumimoji="1" lang="en-US" altLang="ja-JP" sz="1300" baseline="0">
              <a:latin typeface="ＭＳ Ｐゴシック" panose="020B0600070205080204" pitchFamily="50" charset="-128"/>
              <a:ea typeface="ＭＳ Ｐゴシック" panose="020B0600070205080204" pitchFamily="50" charset="-128"/>
            </a:rPr>
            <a:t>94.7%</a:t>
          </a:r>
          <a:r>
            <a:rPr kumimoji="1" lang="ja-JP" altLang="en-US" sz="1300" baseline="0">
              <a:latin typeface="ＭＳ Ｐゴシック" panose="020B0600070205080204" pitchFamily="50" charset="-128"/>
              <a:ea typeface="ＭＳ Ｐゴシック" panose="020B0600070205080204" pitchFamily="50" charset="-128"/>
            </a:rPr>
            <a:t>となっている。これは普通交付税が増加したものの、人件費や扶助費等の増加がこれを上回ったためである。</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今後も、物価高騰の影響や中学校建設、スマートインターチェンジの整備など大規模事業が控えているため、さらに自主財源の確保に努めるとともに、より効果的・効率的な行財政運営に努め、経常経費の抑制に一層努めていく。</a:t>
          </a:r>
          <a:endParaRPr kumimoji="1" lang="en-US" altLang="ja-JP" sz="1300" baseline="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47244</xdr:rowOff>
    </xdr:from>
    <xdr:to>
      <xdr:col>23</xdr:col>
      <xdr:colOff>133350</xdr:colOff>
      <xdr:row>66</xdr:row>
      <xdr:rowOff>106680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162794"/>
          <a:ext cx="0" cy="12595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78757</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39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106680</xdr:rowOff>
    </xdr:from>
    <xdr:to>
      <xdr:col>24</xdr:col>
      <xdr:colOff>12700</xdr:colOff>
      <xdr:row>66</xdr:row>
      <xdr:rowOff>106680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42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133621</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906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47244</xdr:rowOff>
    </xdr:from>
    <xdr:to>
      <xdr:col>24</xdr:col>
      <xdr:colOff>12700</xdr:colOff>
      <xdr:row>59</xdr:row>
      <xdr:rowOff>47244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162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29972</xdr:rowOff>
    </xdr:from>
    <xdr:to>
      <xdr:col>23</xdr:col>
      <xdr:colOff>133350</xdr:colOff>
      <xdr:row>62</xdr:row>
      <xdr:rowOff>150622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0659872"/>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82567</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54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109982</xdr:rowOff>
    </xdr:from>
    <xdr:to>
      <xdr:col>19</xdr:col>
      <xdr:colOff>133350</xdr:colOff>
      <xdr:row>62</xdr:row>
      <xdr:rowOff>29972</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0225532"/>
          <a:ext cx="889000" cy="434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160274</xdr:rowOff>
    </xdr:from>
    <xdr:to>
      <xdr:col>19</xdr:col>
      <xdr:colOff>184150</xdr:colOff>
      <xdr:row>62</xdr:row>
      <xdr:rowOff>90424</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61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75201</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705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109982</xdr:rowOff>
    </xdr:from>
    <xdr:to>
      <xdr:col>15</xdr:col>
      <xdr:colOff>82550</xdr:colOff>
      <xdr:row>61</xdr:row>
      <xdr:rowOff>109728</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0225532"/>
          <a:ext cx="889000" cy="342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133858</xdr:rowOff>
    </xdr:from>
    <xdr:to>
      <xdr:col>15</xdr:col>
      <xdr:colOff>133350</xdr:colOff>
      <xdr:row>61</xdr:row>
      <xdr:rowOff>64008</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420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48785</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507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109728</xdr:rowOff>
    </xdr:from>
    <xdr:to>
      <xdr:col>11</xdr:col>
      <xdr:colOff>31750</xdr:colOff>
      <xdr:row>62</xdr:row>
      <xdr:rowOff>126492</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0568178"/>
          <a:ext cx="889000" cy="18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107188</xdr:rowOff>
    </xdr:from>
    <xdr:to>
      <xdr:col>11</xdr:col>
      <xdr:colOff>82550</xdr:colOff>
      <xdr:row>62</xdr:row>
      <xdr:rowOff>37338</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565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22115</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65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160274</xdr:rowOff>
    </xdr:from>
    <xdr:to>
      <xdr:col>7</xdr:col>
      <xdr:colOff>31750</xdr:colOff>
      <xdr:row>62</xdr:row>
      <xdr:rowOff>90424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61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100601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387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99822</xdr:rowOff>
    </xdr:from>
    <xdr:to>
      <xdr:col>23</xdr:col>
      <xdr:colOff>184150</xdr:colOff>
      <xdr:row>63</xdr:row>
      <xdr:rowOff>29972</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72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71899</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701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150622</xdr:rowOff>
    </xdr:from>
    <xdr:to>
      <xdr:col>19</xdr:col>
      <xdr:colOff>184150</xdr:colOff>
      <xdr:row>62</xdr:row>
      <xdr:rowOff>80772</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609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90949</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377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59182</xdr:rowOff>
    </xdr:from>
    <xdr:to>
      <xdr:col>15</xdr:col>
      <xdr:colOff>133350</xdr:colOff>
      <xdr:row>59</xdr:row>
      <xdr:rowOff>160782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174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170959</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9943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58928</xdr:rowOff>
    </xdr:from>
    <xdr:to>
      <xdr:col>11</xdr:col>
      <xdr:colOff>82550</xdr:colOff>
      <xdr:row>61</xdr:row>
      <xdr:rowOff>160528</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517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170705</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286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75692</xdr:rowOff>
    </xdr:from>
    <xdr:to>
      <xdr:col>7</xdr:col>
      <xdr:colOff>31750</xdr:colOff>
      <xdr:row>63</xdr:row>
      <xdr:rowOff>5842</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70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162069</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791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[169,274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昨年度より</a:t>
          </a:r>
          <a:r>
            <a:rPr kumimoji="1" lang="en-US" altLang="ja-JP" sz="1300">
              <a:latin typeface="ＭＳ Ｐゴシック" panose="020B0600070205080204" pitchFamily="50" charset="-128"/>
              <a:ea typeface="ＭＳ Ｐゴシック" panose="020B0600070205080204" pitchFamily="50" charset="-128"/>
            </a:rPr>
            <a:t>82</a:t>
          </a:r>
          <a:r>
            <a:rPr kumimoji="1" lang="ja-JP" altLang="en-US" sz="1300">
              <a:latin typeface="ＭＳ Ｐゴシック" panose="020B0600070205080204" pitchFamily="50" charset="-128"/>
              <a:ea typeface="ＭＳ Ｐゴシック" panose="020B0600070205080204" pitchFamily="50" charset="-128"/>
            </a:rPr>
            <a:t>円低くなっている。これは人口の増加と、生活応援商品券配布事業が終了したためである。</a:t>
          </a:r>
        </a:p>
        <a:p>
          <a:r>
            <a:rPr kumimoji="1" lang="ja-JP" altLang="en-US" sz="1300">
              <a:latin typeface="ＭＳ Ｐゴシック" panose="020B0600070205080204" pitchFamily="50" charset="-128"/>
              <a:ea typeface="ＭＳ Ｐゴシック" panose="020B0600070205080204" pitchFamily="50" charset="-128"/>
            </a:rPr>
            <a:t>　職員数のスリム化は数年来進めてきており、これ以上のスリム化は事業に影響を及ぼしかねないため難しいが、事務経費の削減など、今後も物件費の削減に努めていく。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79835</xdr:rowOff>
    </xdr:from>
    <xdr:to>
      <xdr:col>23</xdr:col>
      <xdr:colOff>133350</xdr:colOff>
      <xdr:row>89</xdr:row>
      <xdr:rowOff>143230</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795835"/>
          <a:ext cx="0" cy="160644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115307</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3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581,287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143230</xdr:rowOff>
    </xdr:from>
    <xdr:to>
      <xdr:col>24</xdr:col>
      <xdr:colOff>12700</xdr:colOff>
      <xdr:row>89</xdr:row>
      <xdr:rowOff>143230</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40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166212</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539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79835</xdr:rowOff>
    </xdr:from>
    <xdr:to>
      <xdr:col>24</xdr:col>
      <xdr:colOff>12700</xdr:colOff>
      <xdr:row>80</xdr:row>
      <xdr:rowOff>79835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795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94562</xdr:rowOff>
    </xdr:from>
    <xdr:to>
      <xdr:col>23</xdr:col>
      <xdr:colOff>133350</xdr:colOff>
      <xdr:row>81</xdr:row>
      <xdr:rowOff>94844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4114800" y="13982012"/>
          <a:ext cx="838200" cy="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54075</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39415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81998</xdr:rowOff>
    </xdr:from>
    <xdr:to>
      <xdr:col>23</xdr:col>
      <xdr:colOff>184150</xdr:colOff>
      <xdr:row>82</xdr:row>
      <xdr:rowOff>12148</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3969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45664</xdr:rowOff>
    </xdr:from>
    <xdr:to>
      <xdr:col>19</xdr:col>
      <xdr:colOff>133350</xdr:colOff>
      <xdr:row>81</xdr:row>
      <xdr:rowOff>94844</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3225800" y="13933114"/>
          <a:ext cx="889000" cy="49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85306</xdr:rowOff>
    </xdr:from>
    <xdr:to>
      <xdr:col>19</xdr:col>
      <xdr:colOff>184150</xdr:colOff>
      <xdr:row>82</xdr:row>
      <xdr:rowOff>15456</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397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233</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40591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138685</xdr:rowOff>
    </xdr:from>
    <xdr:to>
      <xdr:col>15</xdr:col>
      <xdr:colOff>82550</xdr:colOff>
      <xdr:row>81</xdr:row>
      <xdr:rowOff>45664</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2336800" y="13854685"/>
          <a:ext cx="889000" cy="78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69304</xdr:rowOff>
    </xdr:from>
    <xdr:to>
      <xdr:col>15</xdr:col>
      <xdr:colOff>133350</xdr:colOff>
      <xdr:row>81</xdr:row>
      <xdr:rowOff>170904</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395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155681</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4043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95334</xdr:rowOff>
    </xdr:from>
    <xdr:to>
      <xdr:col>11</xdr:col>
      <xdr:colOff>31750</xdr:colOff>
      <xdr:row>80</xdr:row>
      <xdr:rowOff>138685</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1447800" y="13811334"/>
          <a:ext cx="889000" cy="43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15644</xdr:rowOff>
    </xdr:from>
    <xdr:to>
      <xdr:col>11</xdr:col>
      <xdr:colOff>82550</xdr:colOff>
      <xdr:row>81</xdr:row>
      <xdr:rowOff>117244</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390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102021</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3989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129908</xdr:rowOff>
    </xdr:from>
    <xdr:to>
      <xdr:col>7</xdr:col>
      <xdr:colOff>31750</xdr:colOff>
      <xdr:row>81</xdr:row>
      <xdr:rowOff>60058</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384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44835</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3932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43762</xdr:rowOff>
    </xdr:from>
    <xdr:to>
      <xdr:col>23</xdr:col>
      <xdr:colOff>184150</xdr:colOff>
      <xdr:row>81</xdr:row>
      <xdr:rowOff>145362</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3931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60289</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3776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44044</xdr:rowOff>
    </xdr:from>
    <xdr:to>
      <xdr:col>19</xdr:col>
      <xdr:colOff>184150</xdr:colOff>
      <xdr:row>81</xdr:row>
      <xdr:rowOff>145644</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393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155821</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37003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166314</xdr:rowOff>
    </xdr:from>
    <xdr:to>
      <xdr:col>15</xdr:col>
      <xdr:colOff>133350</xdr:colOff>
      <xdr:row>81</xdr:row>
      <xdr:rowOff>96464</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3882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106641</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3651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87885</xdr:rowOff>
    </xdr:from>
    <xdr:to>
      <xdr:col>11</xdr:col>
      <xdr:colOff>82550</xdr:colOff>
      <xdr:row>81</xdr:row>
      <xdr:rowOff>18035</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380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28212</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357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44534</xdr:rowOff>
    </xdr:from>
    <xdr:to>
      <xdr:col>7</xdr:col>
      <xdr:colOff>31750</xdr:colOff>
      <xdr:row>80</xdr:row>
      <xdr:rowOff>146134</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3760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156311</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3529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ポイント増加しており、類似団体平均より高い数値となっている。今後も給与の適正化を図るために手当の見直し等を検討していく。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a:extLst>
            <a:ext uri="{FF2B5EF4-FFF2-40B4-BE49-F238E27FC236}">
              <a16:creationId xmlns:a16="http://schemas.microsoft.com/office/drawing/2014/main" id="{00000000-0008-0000-0300-0000FE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89</xdr:row>
      <xdr:rowOff>907</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7018000" y="13639800"/>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144434</xdr:rowOff>
    </xdr:from>
    <xdr:ext cx="762000" cy="259045"/>
    <xdr:sp macro="" textlink="">
      <xdr:nvSpPr>
        <xdr:cNvPr id="256" name="給与水準   （国との比較）最小値テキスト">
          <a:extLst>
            <a:ext uri="{FF2B5EF4-FFF2-40B4-BE49-F238E27FC236}">
              <a16:creationId xmlns:a16="http://schemas.microsoft.com/office/drawing/2014/main" id="{00000000-0008-0000-0300-000000010000}"/>
            </a:ext>
          </a:extLst>
        </xdr:cNvPr>
        <xdr:cNvSpPr txBox="1"/>
      </xdr:nvSpPr>
      <xdr:spPr>
        <a:xfrm>
          <a:off x="17106900" y="1523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907</xdr:rowOff>
    </xdr:from>
    <xdr:to>
      <xdr:col>81</xdr:col>
      <xdr:colOff>133350</xdr:colOff>
      <xdr:row>89</xdr:row>
      <xdr:rowOff>907</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525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8" name="給与水準   （国との比較）最大値テキスト">
          <a:extLst>
            <a:ext uri="{FF2B5EF4-FFF2-40B4-BE49-F238E27FC236}">
              <a16:creationId xmlns:a16="http://schemas.microsoft.com/office/drawing/2014/main" id="{00000000-0008-0000-0300-000002010000}"/>
            </a:ext>
          </a:extLst>
        </xdr:cNvPr>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64407</xdr:rowOff>
    </xdr:from>
    <xdr:to>
      <xdr:col>81</xdr:col>
      <xdr:colOff>44450</xdr:colOff>
      <xdr:row>83</xdr:row>
      <xdr:rowOff>167821</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179800" y="14294757"/>
          <a:ext cx="8382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30134</xdr:rowOff>
    </xdr:from>
    <xdr:ext cx="762000" cy="259045"/>
    <xdr:sp macro="" textlink="">
      <xdr:nvSpPr>
        <xdr:cNvPr id="261" name="給与水準   （国との比較）平均値テキスト">
          <a:extLst>
            <a:ext uri="{FF2B5EF4-FFF2-40B4-BE49-F238E27FC236}">
              <a16:creationId xmlns:a16="http://schemas.microsoft.com/office/drawing/2014/main" id="{00000000-0008-0000-0300-000005010000}"/>
            </a:ext>
          </a:extLst>
        </xdr:cNvPr>
        <xdr:cNvSpPr txBox="1"/>
      </xdr:nvSpPr>
      <xdr:spPr>
        <a:xfrm>
          <a:off x="17106900" y="14089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13607</xdr:rowOff>
    </xdr:from>
    <xdr:to>
      <xdr:col>81</xdr:col>
      <xdr:colOff>95250</xdr:colOff>
      <xdr:row>83</xdr:row>
      <xdr:rowOff>115207</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967200" y="1424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64407</xdr:rowOff>
    </xdr:from>
    <xdr:to>
      <xdr:col>77</xdr:col>
      <xdr:colOff>44450</xdr:colOff>
      <xdr:row>83</xdr:row>
      <xdr:rowOff>98879</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5290800" y="14294757"/>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82550</xdr:rowOff>
    </xdr:from>
    <xdr:to>
      <xdr:col>77</xdr:col>
      <xdr:colOff>95250</xdr:colOff>
      <xdr:row>84</xdr:row>
      <xdr:rowOff>12700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61290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168927</xdr:rowOff>
    </xdr:from>
    <xdr:ext cx="7366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798800" y="1439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98879</xdr:rowOff>
    </xdr:from>
    <xdr:to>
      <xdr:col>72</xdr:col>
      <xdr:colOff>203200</xdr:colOff>
      <xdr:row>83</xdr:row>
      <xdr:rowOff>167821</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4401800" y="14329229"/>
          <a:ext cx="8890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99786</xdr:rowOff>
    </xdr:from>
    <xdr:to>
      <xdr:col>73</xdr:col>
      <xdr:colOff>44450</xdr:colOff>
      <xdr:row>84</xdr:row>
      <xdr:rowOff>29936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5240000" y="14330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14713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909800" y="1441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167821</xdr:rowOff>
    </xdr:from>
    <xdr:to>
      <xdr:col>68</xdr:col>
      <xdr:colOff>152400</xdr:colOff>
      <xdr:row>83</xdr:row>
      <xdr:rowOff>167821</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a:off x="13512800" y="143981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99786</xdr:rowOff>
    </xdr:from>
    <xdr:to>
      <xdr:col>68</xdr:col>
      <xdr:colOff>203200</xdr:colOff>
      <xdr:row>84</xdr:row>
      <xdr:rowOff>29936</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4351000" y="14330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40113</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020800" y="14099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99786</xdr:rowOff>
    </xdr:from>
    <xdr:to>
      <xdr:col>64</xdr:col>
      <xdr:colOff>152400</xdr:colOff>
      <xdr:row>84</xdr:row>
      <xdr:rowOff>29936</xdr:rowOff>
    </xdr:to>
    <xdr:sp macro="" textlink="">
      <xdr:nvSpPr>
        <xdr:cNvPr id="272" name="フローチャート: 判断 271">
          <a:extLst>
            <a:ext uri="{FF2B5EF4-FFF2-40B4-BE49-F238E27FC236}">
              <a16:creationId xmlns:a16="http://schemas.microsoft.com/office/drawing/2014/main" id="{00000000-0008-0000-0300-000010010000}"/>
            </a:ext>
          </a:extLst>
        </xdr:cNvPr>
        <xdr:cNvSpPr/>
      </xdr:nvSpPr>
      <xdr:spPr>
        <a:xfrm>
          <a:off x="13462000" y="14330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40113</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131800" y="14099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967200" y="143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89098</xdr:rowOff>
    </xdr:from>
    <xdr:ext cx="762000" cy="259045"/>
    <xdr:sp macro="" textlink="">
      <xdr:nvSpPr>
        <xdr:cNvPr id="280" name="給与水準   （国との比較）該当値テキスト">
          <a:extLst>
            <a:ext uri="{FF2B5EF4-FFF2-40B4-BE49-F238E27FC236}">
              <a16:creationId xmlns:a16="http://schemas.microsoft.com/office/drawing/2014/main" id="{00000000-0008-0000-0300-000018010000}"/>
            </a:ext>
          </a:extLst>
        </xdr:cNvPr>
        <xdr:cNvSpPr txBox="1"/>
      </xdr:nvSpPr>
      <xdr:spPr>
        <a:xfrm>
          <a:off x="17106900" y="14319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13607</xdr:rowOff>
    </xdr:from>
    <xdr:to>
      <xdr:col>77</xdr:col>
      <xdr:colOff>95250</xdr:colOff>
      <xdr:row>83</xdr:row>
      <xdr:rowOff>115207</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6129000" y="1424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125384</xdr:rowOff>
    </xdr:from>
    <xdr:ext cx="7366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98800" y="14012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48079</xdr:rowOff>
    </xdr:from>
    <xdr:to>
      <xdr:col>73</xdr:col>
      <xdr:colOff>44450</xdr:colOff>
      <xdr:row>83</xdr:row>
      <xdr:rowOff>149679</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5240000" y="1427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159856</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909800" y="14047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117021</xdr:rowOff>
    </xdr:from>
    <xdr:to>
      <xdr:col>68</xdr:col>
      <xdr:colOff>203200</xdr:colOff>
      <xdr:row>84</xdr:row>
      <xdr:rowOff>47171</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4351000" y="143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31948</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4020800" y="14433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117021</xdr:rowOff>
    </xdr:from>
    <xdr:to>
      <xdr:col>64</xdr:col>
      <xdr:colOff>152400</xdr:colOff>
      <xdr:row>84</xdr:row>
      <xdr:rowOff>47171</xdr:rowOff>
    </xdr:to>
    <xdr:sp macro="" textlink="">
      <xdr:nvSpPr>
        <xdr:cNvPr id="287" name="楕円 286">
          <a:extLst>
            <a:ext uri="{FF2B5EF4-FFF2-40B4-BE49-F238E27FC236}">
              <a16:creationId xmlns:a16="http://schemas.microsoft.com/office/drawing/2014/main" id="{00000000-0008-0000-0300-00001F010000}"/>
            </a:ext>
          </a:extLst>
        </xdr:cNvPr>
        <xdr:cNvSpPr/>
      </xdr:nvSpPr>
      <xdr:spPr>
        <a:xfrm>
          <a:off x="13462000" y="143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31948</xdr:rowOff>
    </xdr:from>
    <xdr:ext cx="762000" cy="259045"/>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131800" y="14433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昨年度より</a:t>
          </a:r>
          <a:r>
            <a:rPr kumimoji="1" lang="en-US" altLang="ja-JP" sz="1300">
              <a:latin typeface="ＭＳ Ｐゴシック" panose="020B0600070205080204" pitchFamily="50" charset="-128"/>
              <a:ea typeface="ＭＳ Ｐゴシック" panose="020B0600070205080204" pitchFamily="50" charset="-128"/>
            </a:rPr>
            <a:t>0.03</a:t>
          </a:r>
          <a:r>
            <a:rPr kumimoji="1" lang="ja-JP" altLang="en-US" sz="1300">
              <a:latin typeface="ＭＳ Ｐゴシック" panose="020B0600070205080204" pitchFamily="50" charset="-128"/>
              <a:ea typeface="ＭＳ Ｐゴシック" panose="020B0600070205080204" pitchFamily="50" charset="-128"/>
            </a:rPr>
            <a:t>ポイント増加しているが、類似団体平均と比較すると</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人下回っており、全国・県平均よりも低い値となっている。今後も必要な人員を確保しつつ、行政サービスの低下を招かないことに留意して、職員定数の適正化に努めていく。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85048</xdr:rowOff>
    </xdr:from>
    <xdr:to>
      <xdr:col>81</xdr:col>
      <xdr:colOff>44450</xdr:colOff>
      <xdr:row>67</xdr:row>
      <xdr:rowOff>116205</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00598"/>
          <a:ext cx="0" cy="14027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88282</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75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116205</xdr:rowOff>
    </xdr:from>
    <xdr:to>
      <xdr:col>81</xdr:col>
      <xdr:colOff>133350</xdr:colOff>
      <xdr:row>67</xdr:row>
      <xdr:rowOff>116205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603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171425</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44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85048</xdr:rowOff>
    </xdr:from>
    <xdr:to>
      <xdr:col>81</xdr:col>
      <xdr:colOff>133350</xdr:colOff>
      <xdr:row>59</xdr:row>
      <xdr:rowOff>85048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00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158242</xdr:rowOff>
    </xdr:from>
    <xdr:to>
      <xdr:col>81</xdr:col>
      <xdr:colOff>44450</xdr:colOff>
      <xdr:row>59</xdr:row>
      <xdr:rowOff>159448</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273792"/>
          <a:ext cx="838200" cy="1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165181</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2807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21654</xdr:rowOff>
    </xdr:from>
    <xdr:to>
      <xdr:col>81</xdr:col>
      <xdr:colOff>95250</xdr:colOff>
      <xdr:row>60</xdr:row>
      <xdr:rowOff>123254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30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153416</xdr:rowOff>
    </xdr:from>
    <xdr:to>
      <xdr:col>77</xdr:col>
      <xdr:colOff>44450</xdr:colOff>
      <xdr:row>59</xdr:row>
      <xdr:rowOff>158242</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268966"/>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20447</xdr:rowOff>
    </xdr:from>
    <xdr:to>
      <xdr:col>77</xdr:col>
      <xdr:colOff>95250</xdr:colOff>
      <xdr:row>60</xdr:row>
      <xdr:rowOff>122047</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30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106824</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393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153416</xdr:rowOff>
    </xdr:from>
    <xdr:to>
      <xdr:col>72</xdr:col>
      <xdr:colOff>203200</xdr:colOff>
      <xdr:row>59</xdr:row>
      <xdr:rowOff>155427</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10268966"/>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16023</xdr:rowOff>
    </xdr:from>
    <xdr:to>
      <xdr:col>73</xdr:col>
      <xdr:colOff>44450</xdr:colOff>
      <xdr:row>60</xdr:row>
      <xdr:rowOff>117623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303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102400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389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151405</xdr:rowOff>
    </xdr:from>
    <xdr:to>
      <xdr:col>68</xdr:col>
      <xdr:colOff>152400</xdr:colOff>
      <xdr:row>59</xdr:row>
      <xdr:rowOff>155427</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266955"/>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166963</xdr:rowOff>
    </xdr:from>
    <xdr:to>
      <xdr:col>68</xdr:col>
      <xdr:colOff>203200</xdr:colOff>
      <xdr:row>60</xdr:row>
      <xdr:rowOff>97113</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282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81890</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368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158115</xdr:rowOff>
    </xdr:from>
    <xdr:to>
      <xdr:col>64</xdr:col>
      <xdr:colOff>152400</xdr:colOff>
      <xdr:row>60</xdr:row>
      <xdr:rowOff>88265</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273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73042</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360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108648</xdr:rowOff>
    </xdr:from>
    <xdr:to>
      <xdr:col>81</xdr:col>
      <xdr:colOff>95250</xdr:colOff>
      <xdr:row>60</xdr:row>
      <xdr:rowOff>38798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224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29925</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145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107442</xdr:rowOff>
    </xdr:from>
    <xdr:to>
      <xdr:col>77</xdr:col>
      <xdr:colOff>95250</xdr:colOff>
      <xdr:row>60</xdr:row>
      <xdr:rowOff>37592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22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47769</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9991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102616</xdr:rowOff>
    </xdr:from>
    <xdr:to>
      <xdr:col>73</xdr:col>
      <xdr:colOff>44450</xdr:colOff>
      <xdr:row>60</xdr:row>
      <xdr:rowOff>32766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218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42943</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9987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104627</xdr:rowOff>
    </xdr:from>
    <xdr:to>
      <xdr:col>68</xdr:col>
      <xdr:colOff>203200</xdr:colOff>
      <xdr:row>60</xdr:row>
      <xdr:rowOff>34777</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22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44954</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998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100605</xdr:rowOff>
    </xdr:from>
    <xdr:to>
      <xdr:col>64</xdr:col>
      <xdr:colOff>152400</xdr:colOff>
      <xdr:row>60</xdr:row>
      <xdr:rowOff>30755</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216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40932</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998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昨年度までは減少傾向にあったが今年度は昨年度より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ポイント増加の</a:t>
          </a:r>
          <a:r>
            <a:rPr kumimoji="1" lang="en-US" altLang="ja-JP" sz="1300">
              <a:latin typeface="ＭＳ Ｐゴシック" panose="020B0600070205080204" pitchFamily="50" charset="-128"/>
              <a:ea typeface="ＭＳ Ｐゴシック" panose="020B0600070205080204" pitchFamily="50" charset="-128"/>
            </a:rPr>
            <a:t>6.6</a:t>
          </a:r>
          <a:r>
            <a:rPr kumimoji="1" lang="ja-JP" altLang="en-US" sz="1300">
              <a:latin typeface="ＭＳ Ｐゴシック" panose="020B0600070205080204" pitchFamily="50" charset="-128"/>
              <a:ea typeface="ＭＳ Ｐゴシック" panose="020B0600070205080204" pitchFamily="50" charset="-128"/>
            </a:rPr>
            <a:t>％となっている。増加した要因としては、元利償還金が増加していることである。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中学校建設の大規模事業で地方債残高の増加が見込まれている。地方債償還額を注視しつつ、地方債については活用を行っていく。</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65012</xdr:rowOff>
    </xdr:from>
    <xdr:to>
      <xdr:col>81</xdr:col>
      <xdr:colOff>44450</xdr:colOff>
      <xdr:row>45</xdr:row>
      <xdr:rowOff>51102</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065762"/>
          <a:ext cx="0" cy="17005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23179</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73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51102</xdr:rowOff>
    </xdr:from>
    <xdr:to>
      <xdr:col>81</xdr:col>
      <xdr:colOff>133350</xdr:colOff>
      <xdr:row>45</xdr:row>
      <xdr:rowOff>51102</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76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151389</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809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65012</xdr:rowOff>
    </xdr:from>
    <xdr:to>
      <xdr:col>81</xdr:col>
      <xdr:colOff>133350</xdr:colOff>
      <xdr:row>35</xdr:row>
      <xdr:rowOff>65012</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065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605</xdr:rowOff>
    </xdr:from>
    <xdr:to>
      <xdr:col>81</xdr:col>
      <xdr:colOff>44450</xdr:colOff>
      <xdr:row>40</xdr:row>
      <xdr:rowOff>23585</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6858605"/>
          <a:ext cx="8382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128710</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986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156633</xdr:rowOff>
    </xdr:from>
    <xdr:to>
      <xdr:col>81</xdr:col>
      <xdr:colOff>95250</xdr:colOff>
      <xdr:row>41</xdr:row>
      <xdr:rowOff>86783</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605</xdr:rowOff>
    </xdr:from>
    <xdr:to>
      <xdr:col>77</xdr:col>
      <xdr:colOff>44450</xdr:colOff>
      <xdr:row>40</xdr:row>
      <xdr:rowOff>46567</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5290800" y="6858605"/>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133652</xdr:rowOff>
    </xdr:from>
    <xdr:to>
      <xdr:col>77</xdr:col>
      <xdr:colOff>95250</xdr:colOff>
      <xdr:row>41</xdr:row>
      <xdr:rowOff>63802</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48579</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7078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46567</xdr:rowOff>
    </xdr:from>
    <xdr:to>
      <xdr:col>72</xdr:col>
      <xdr:colOff>203200</xdr:colOff>
      <xdr:row>40</xdr:row>
      <xdr:rowOff>81038</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4401800" y="690456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156633</xdr:rowOff>
    </xdr:from>
    <xdr:to>
      <xdr:col>73</xdr:col>
      <xdr:colOff>44450</xdr:colOff>
      <xdr:row>41</xdr:row>
      <xdr:rowOff>86783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71560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81038</xdr:rowOff>
    </xdr:from>
    <xdr:to>
      <xdr:col>68</xdr:col>
      <xdr:colOff>152400</xdr:colOff>
      <xdr:row>40</xdr:row>
      <xdr:rowOff>104019</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3512800" y="6939038"/>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31145</xdr:rowOff>
    </xdr:from>
    <xdr:to>
      <xdr:col>68</xdr:col>
      <xdr:colOff>203200</xdr:colOff>
      <xdr:row>41</xdr:row>
      <xdr:rowOff>132745</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117522</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7146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100088</xdr:rowOff>
    </xdr:from>
    <xdr:to>
      <xdr:col>64</xdr:col>
      <xdr:colOff>152400</xdr:colOff>
      <xdr:row>42</xdr:row>
      <xdr:rowOff>30238</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712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15015</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7215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144235</xdr:rowOff>
    </xdr:from>
    <xdr:to>
      <xdr:col>81</xdr:col>
      <xdr:colOff>95250</xdr:colOff>
      <xdr:row>40</xdr:row>
      <xdr:rowOff>74385</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68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160762</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6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121255</xdr:rowOff>
    </xdr:from>
    <xdr:to>
      <xdr:col>77</xdr:col>
      <xdr:colOff>95250</xdr:colOff>
      <xdr:row>40</xdr:row>
      <xdr:rowOff>51405</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80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61582</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6576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167217</xdr:rowOff>
    </xdr:from>
    <xdr:to>
      <xdr:col>73</xdr:col>
      <xdr:colOff>44450</xdr:colOff>
      <xdr:row>40</xdr:row>
      <xdr:rowOff>97367</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107544</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30238</xdr:rowOff>
    </xdr:from>
    <xdr:to>
      <xdr:col>68</xdr:col>
      <xdr:colOff>203200</xdr:colOff>
      <xdr:row>40</xdr:row>
      <xdr:rowOff>131838</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88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142015</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6657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53219</xdr:rowOff>
    </xdr:from>
    <xdr:to>
      <xdr:col>64</xdr:col>
      <xdr:colOff>152400</xdr:colOff>
      <xdr:row>40</xdr:row>
      <xdr:rowOff>154819</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91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164996</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6680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昨年度より、</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ポイント増加の</a:t>
          </a:r>
          <a:r>
            <a:rPr kumimoji="1" lang="en-US" altLang="ja-JP" sz="1300">
              <a:latin typeface="ＭＳ Ｐゴシック" panose="020B0600070205080204" pitchFamily="50" charset="-128"/>
              <a:ea typeface="ＭＳ Ｐゴシック" panose="020B0600070205080204" pitchFamily="50" charset="-128"/>
            </a:rPr>
            <a:t>20.9</a:t>
          </a:r>
          <a:r>
            <a:rPr kumimoji="1" lang="ja-JP" altLang="en-US" sz="1300">
              <a:latin typeface="ＭＳ Ｐゴシック" panose="020B0600070205080204" pitchFamily="50" charset="-128"/>
              <a:ea typeface="ＭＳ Ｐゴシック" panose="020B0600070205080204" pitchFamily="50" charset="-128"/>
            </a:rPr>
            <a:t>％となっている。</a:t>
          </a:r>
        </a:p>
        <a:p>
          <a:r>
            <a:rPr kumimoji="1" lang="ja-JP" altLang="en-US" sz="1300">
              <a:latin typeface="ＭＳ Ｐゴシック" panose="020B0600070205080204" pitchFamily="50" charset="-128"/>
              <a:ea typeface="ＭＳ Ｐゴシック" panose="020B0600070205080204" pitchFamily="50" charset="-128"/>
            </a:rPr>
            <a:t>　増加要因としては財政調整基金残高が約７億円減少したため、充当可能基金残高の合計が約</a:t>
          </a:r>
          <a:r>
            <a:rPr kumimoji="1" lang="en-US" altLang="ja-JP" sz="1300">
              <a:latin typeface="ＭＳ Ｐゴシック" panose="020B0600070205080204" pitchFamily="50" charset="-128"/>
              <a:ea typeface="ＭＳ Ｐゴシック" panose="020B0600070205080204" pitchFamily="50" charset="-128"/>
            </a:rPr>
            <a:t>8.9</a:t>
          </a:r>
          <a:r>
            <a:rPr kumimoji="1" lang="ja-JP" altLang="en-US" sz="1300">
              <a:latin typeface="ＭＳ Ｐゴシック" panose="020B0600070205080204" pitchFamily="50" charset="-128"/>
              <a:ea typeface="ＭＳ Ｐゴシック" panose="020B0600070205080204" pitchFamily="50" charset="-128"/>
            </a:rPr>
            <a:t>億円減少したことである。一方、減少要因としては地方債現在高が約</a:t>
          </a:r>
          <a:r>
            <a:rPr kumimoji="1" lang="en-US" altLang="ja-JP" sz="1300">
              <a:latin typeface="ＭＳ Ｐゴシック" panose="020B0600070205080204" pitchFamily="50" charset="-128"/>
              <a:ea typeface="ＭＳ Ｐゴシック" panose="020B0600070205080204" pitchFamily="50" charset="-128"/>
            </a:rPr>
            <a:t>15.6</a:t>
          </a:r>
          <a:r>
            <a:rPr kumimoji="1" lang="ja-JP" altLang="en-US" sz="1300">
              <a:latin typeface="ＭＳ Ｐゴシック" panose="020B0600070205080204" pitchFamily="50" charset="-128"/>
              <a:ea typeface="ＭＳ Ｐゴシック" panose="020B0600070205080204" pitchFamily="50" charset="-128"/>
            </a:rPr>
            <a:t>億円減少している。影響としては増加要因の方が強かったため、指標は増加した。</a:t>
          </a: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4" name="将来負担の状況グラフ枠">
          <a:extLst>
            <a:ext uri="{FF2B5EF4-FFF2-40B4-BE49-F238E27FC236}">
              <a16:creationId xmlns:a16="http://schemas.microsoft.com/office/drawing/2014/main" id="{00000000-0008-0000-0300-0000BC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17840</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7018000" y="2313214"/>
          <a:ext cx="0" cy="14765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161367</xdr:rowOff>
    </xdr:from>
    <xdr:ext cx="762000" cy="259045"/>
    <xdr:sp macro="" textlink="">
      <xdr:nvSpPr>
        <xdr:cNvPr id="446" name="将来負担の状況最小値テキスト">
          <a:extLst>
            <a:ext uri="{FF2B5EF4-FFF2-40B4-BE49-F238E27FC236}">
              <a16:creationId xmlns:a16="http://schemas.microsoft.com/office/drawing/2014/main" id="{00000000-0008-0000-0300-0000BE010000}"/>
            </a:ext>
          </a:extLst>
        </xdr:cNvPr>
        <xdr:cNvSpPr txBox="1"/>
      </xdr:nvSpPr>
      <xdr:spPr>
        <a:xfrm>
          <a:off x="17106900" y="3761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17840</xdr:rowOff>
    </xdr:from>
    <xdr:to>
      <xdr:col>81</xdr:col>
      <xdr:colOff>133350</xdr:colOff>
      <xdr:row>22</xdr:row>
      <xdr:rowOff>17840</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6929100" y="378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8" name="将来負担の状況最大値テキスト">
          <a:extLst>
            <a:ext uri="{FF2B5EF4-FFF2-40B4-BE49-F238E27FC236}">
              <a16:creationId xmlns:a16="http://schemas.microsoft.com/office/drawing/2014/main" id="{00000000-0008-0000-0300-0000C0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125488</xdr:rowOff>
    </xdr:from>
    <xdr:to>
      <xdr:col>81</xdr:col>
      <xdr:colOff>44450</xdr:colOff>
      <xdr:row>14</xdr:row>
      <xdr:rowOff>153065</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6179800" y="2525788"/>
          <a:ext cx="8382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28017</xdr:rowOff>
    </xdr:from>
    <xdr:ext cx="762000" cy="259045"/>
    <xdr:sp macro="" textlink="">
      <xdr:nvSpPr>
        <xdr:cNvPr id="451" name="将来負担の状況平均値テキスト">
          <a:extLst>
            <a:ext uri="{FF2B5EF4-FFF2-40B4-BE49-F238E27FC236}">
              <a16:creationId xmlns:a16="http://schemas.microsoft.com/office/drawing/2014/main" id="{00000000-0008-0000-0300-0000C3010000}"/>
            </a:ext>
          </a:extLst>
        </xdr:cNvPr>
        <xdr:cNvSpPr txBox="1"/>
      </xdr:nvSpPr>
      <xdr:spPr>
        <a:xfrm>
          <a:off x="17106900" y="22568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11490</xdr:rowOff>
    </xdr:from>
    <xdr:to>
      <xdr:col>81</xdr:col>
      <xdr:colOff>95250</xdr:colOff>
      <xdr:row>14</xdr:row>
      <xdr:rowOff>113090</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967200" y="2411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57694</xdr:rowOff>
    </xdr:from>
    <xdr:to>
      <xdr:col>77</xdr:col>
      <xdr:colOff>44450</xdr:colOff>
      <xdr:row>14</xdr:row>
      <xdr:rowOff>125488</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a:off x="15290800" y="2457994"/>
          <a:ext cx="889000" cy="67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40217</xdr:rowOff>
    </xdr:from>
    <xdr:to>
      <xdr:col>77</xdr:col>
      <xdr:colOff>95250</xdr:colOff>
      <xdr:row>14</xdr:row>
      <xdr:rowOff>141817</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6129000" y="244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151994</xdr:rowOff>
    </xdr:from>
    <xdr:ext cx="7366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798800" y="2209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57694</xdr:rowOff>
    </xdr:from>
    <xdr:to>
      <xdr:col>72</xdr:col>
      <xdr:colOff>203200</xdr:colOff>
      <xdr:row>16</xdr:row>
      <xdr:rowOff>11249</xdr:rowOff>
    </xdr:to>
    <xdr:cxnSp macro="">
      <xdr:nvCxnSpPr>
        <xdr:cNvPr id="456" name="直線コネクタ 455">
          <a:extLst>
            <a:ext uri="{FF2B5EF4-FFF2-40B4-BE49-F238E27FC236}">
              <a16:creationId xmlns:a16="http://schemas.microsoft.com/office/drawing/2014/main" id="{00000000-0008-0000-0300-0000C8010000}"/>
            </a:ext>
          </a:extLst>
        </xdr:cNvPr>
        <xdr:cNvCxnSpPr/>
      </xdr:nvCxnSpPr>
      <xdr:spPr>
        <a:xfrm flipV="1">
          <a:off x="14401800" y="2457994"/>
          <a:ext cx="889000" cy="296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126395</xdr:rowOff>
    </xdr:from>
    <xdr:to>
      <xdr:col>73</xdr:col>
      <xdr:colOff>44450</xdr:colOff>
      <xdr:row>15</xdr:row>
      <xdr:rowOff>56545</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5240000" y="252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41322</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909800" y="2613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11249</xdr:rowOff>
    </xdr:from>
    <xdr:to>
      <xdr:col>68</xdr:col>
      <xdr:colOff>152400</xdr:colOff>
      <xdr:row>16</xdr:row>
      <xdr:rowOff>70999</xdr:rowOff>
    </xdr:to>
    <xdr:cxnSp macro="">
      <xdr:nvCxnSpPr>
        <xdr:cNvPr id="459" name="直線コネクタ 458">
          <a:extLst>
            <a:ext uri="{FF2B5EF4-FFF2-40B4-BE49-F238E27FC236}">
              <a16:creationId xmlns:a16="http://schemas.microsoft.com/office/drawing/2014/main" id="{00000000-0008-0000-0300-0000CB010000}"/>
            </a:ext>
          </a:extLst>
        </xdr:cNvPr>
        <xdr:cNvCxnSpPr/>
      </xdr:nvCxnSpPr>
      <xdr:spPr>
        <a:xfrm flipV="1">
          <a:off x="13512800" y="2754449"/>
          <a:ext cx="889000" cy="59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119259</xdr:rowOff>
    </xdr:from>
    <xdr:to>
      <xdr:col>68</xdr:col>
      <xdr:colOff>203200</xdr:colOff>
      <xdr:row>16</xdr:row>
      <xdr:rowOff>49409</xdr:rowOff>
    </xdr:to>
    <xdr:sp macro="" textlink="">
      <xdr:nvSpPr>
        <xdr:cNvPr id="460" name="フローチャート: 判断 459">
          <a:extLst>
            <a:ext uri="{FF2B5EF4-FFF2-40B4-BE49-F238E27FC236}">
              <a16:creationId xmlns:a16="http://schemas.microsoft.com/office/drawing/2014/main" id="{00000000-0008-0000-0300-0000CC010000}"/>
            </a:ext>
          </a:extLst>
        </xdr:cNvPr>
        <xdr:cNvSpPr/>
      </xdr:nvSpPr>
      <xdr:spPr>
        <a:xfrm>
          <a:off x="14351000" y="2691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59586</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020800" y="2459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90291</xdr:rowOff>
    </xdr:from>
    <xdr:to>
      <xdr:col>64</xdr:col>
      <xdr:colOff>152400</xdr:colOff>
      <xdr:row>17</xdr:row>
      <xdr:rowOff>20441</xdr:rowOff>
    </xdr:to>
    <xdr:sp macro="" textlink="">
      <xdr:nvSpPr>
        <xdr:cNvPr id="462" name="フローチャート: 判断 461">
          <a:extLst>
            <a:ext uri="{FF2B5EF4-FFF2-40B4-BE49-F238E27FC236}">
              <a16:creationId xmlns:a16="http://schemas.microsoft.com/office/drawing/2014/main" id="{00000000-0008-0000-0300-0000CE010000}"/>
            </a:ext>
          </a:extLst>
        </xdr:cNvPr>
        <xdr:cNvSpPr/>
      </xdr:nvSpPr>
      <xdr:spPr>
        <a:xfrm>
          <a:off x="13462000" y="283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5218</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131800" y="2919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102265</xdr:rowOff>
    </xdr:from>
    <xdr:to>
      <xdr:col>81</xdr:col>
      <xdr:colOff>95250</xdr:colOff>
      <xdr:row>15</xdr:row>
      <xdr:rowOff>32415</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6967200" y="2502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74342</xdr:rowOff>
    </xdr:from>
    <xdr:ext cx="762000" cy="259045"/>
    <xdr:sp macro="" textlink="">
      <xdr:nvSpPr>
        <xdr:cNvPr id="470" name="将来負担の状況該当値テキスト">
          <a:extLst>
            <a:ext uri="{FF2B5EF4-FFF2-40B4-BE49-F238E27FC236}">
              <a16:creationId xmlns:a16="http://schemas.microsoft.com/office/drawing/2014/main" id="{00000000-0008-0000-0300-0000D6010000}"/>
            </a:ext>
          </a:extLst>
        </xdr:cNvPr>
        <xdr:cNvSpPr txBox="1"/>
      </xdr:nvSpPr>
      <xdr:spPr>
        <a:xfrm>
          <a:off x="17106900" y="247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74688</xdr:rowOff>
    </xdr:from>
    <xdr:to>
      <xdr:col>77</xdr:col>
      <xdr:colOff>95250</xdr:colOff>
      <xdr:row>15</xdr:row>
      <xdr:rowOff>4838</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6129000" y="247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161065</xdr:rowOff>
    </xdr:from>
    <xdr:ext cx="7366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5798800" y="2561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6894</xdr:rowOff>
    </xdr:from>
    <xdr:to>
      <xdr:col>73</xdr:col>
      <xdr:colOff>44450</xdr:colOff>
      <xdr:row>14</xdr:row>
      <xdr:rowOff>108494</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5240000" y="240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118671</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4909800" y="2176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131899</xdr:rowOff>
    </xdr:from>
    <xdr:to>
      <xdr:col>68</xdr:col>
      <xdr:colOff>203200</xdr:colOff>
      <xdr:row>16</xdr:row>
      <xdr:rowOff>62049</xdr:rowOff>
    </xdr:to>
    <xdr:sp macro="" textlink="">
      <xdr:nvSpPr>
        <xdr:cNvPr id="475" name="楕円 474">
          <a:extLst>
            <a:ext uri="{FF2B5EF4-FFF2-40B4-BE49-F238E27FC236}">
              <a16:creationId xmlns:a16="http://schemas.microsoft.com/office/drawing/2014/main" id="{00000000-0008-0000-0300-0000DB010000}"/>
            </a:ext>
          </a:extLst>
        </xdr:cNvPr>
        <xdr:cNvSpPr/>
      </xdr:nvSpPr>
      <xdr:spPr>
        <a:xfrm>
          <a:off x="14351000" y="270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46826</xdr:rowOff>
    </xdr:from>
    <xdr:ext cx="762000" cy="259045"/>
    <xdr:sp macro="" textlink="">
      <xdr:nvSpPr>
        <xdr:cNvPr id="476" name="テキスト ボックス 475">
          <a:extLst>
            <a:ext uri="{FF2B5EF4-FFF2-40B4-BE49-F238E27FC236}">
              <a16:creationId xmlns:a16="http://schemas.microsoft.com/office/drawing/2014/main" id="{00000000-0008-0000-0300-0000DC010000}"/>
            </a:ext>
          </a:extLst>
        </xdr:cNvPr>
        <xdr:cNvSpPr txBox="1"/>
      </xdr:nvSpPr>
      <xdr:spPr>
        <a:xfrm>
          <a:off x="14020800" y="2790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20199</xdr:rowOff>
    </xdr:from>
    <xdr:to>
      <xdr:col>64</xdr:col>
      <xdr:colOff>152400</xdr:colOff>
      <xdr:row>16</xdr:row>
      <xdr:rowOff>121799</xdr:rowOff>
    </xdr:to>
    <xdr:sp macro="" textlink="">
      <xdr:nvSpPr>
        <xdr:cNvPr id="477" name="楕円 476">
          <a:extLst>
            <a:ext uri="{FF2B5EF4-FFF2-40B4-BE49-F238E27FC236}">
              <a16:creationId xmlns:a16="http://schemas.microsoft.com/office/drawing/2014/main" id="{00000000-0008-0000-0300-0000DD010000}"/>
            </a:ext>
          </a:extLst>
        </xdr:cNvPr>
        <xdr:cNvSpPr/>
      </xdr:nvSpPr>
      <xdr:spPr>
        <a:xfrm>
          <a:off x="13462000" y="2763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131976</xdr:rowOff>
    </xdr:from>
    <xdr:ext cx="762000" cy="259045"/>
    <xdr:sp macro="" textlink="">
      <xdr:nvSpPr>
        <xdr:cNvPr id="478" name="テキスト ボックス 477">
          <a:extLst>
            <a:ext uri="{FF2B5EF4-FFF2-40B4-BE49-F238E27FC236}">
              <a16:creationId xmlns:a16="http://schemas.microsoft.com/office/drawing/2014/main" id="{00000000-0008-0000-0300-0000DE010000}"/>
            </a:ext>
          </a:extLst>
        </xdr:cNvPr>
        <xdr:cNvSpPr txBox="1"/>
      </xdr:nvSpPr>
      <xdr:spPr>
        <a:xfrm>
          <a:off x="13131800" y="2532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茨城県つくばみらい市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53,446
52,563
79.16
26,205,623
25,376,723
613,693
13,521,383
19,878,385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20.9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職員数増により、昨年度より</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ポイント増加しているが、類似団体平均とは同値、全国・県平均よりは良い値である。</a:t>
          </a:r>
        </a:p>
        <a:p>
          <a:r>
            <a:rPr kumimoji="1" lang="ja-JP" altLang="en-US" sz="1300">
              <a:latin typeface="ＭＳ Ｐゴシック" panose="020B0600070205080204" pitchFamily="50" charset="-128"/>
              <a:ea typeface="ＭＳ Ｐゴシック" panose="020B0600070205080204" pitchFamily="50" charset="-128"/>
            </a:rPr>
            <a:t>　今後も、必要な人員を確保しつつ、行政サービスの低下を招かないことに留意しながら、新規採用の抑制や会計年度任用職員の削減など、人件費の削減に努めていく。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131572</xdr:rowOff>
    </xdr:from>
    <xdr:to>
      <xdr:col>24</xdr:col>
      <xdr:colOff>25400</xdr:colOff>
      <xdr:row>40</xdr:row>
      <xdr:rowOff>44704</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60872"/>
          <a:ext cx="0" cy="941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16781</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87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44704</xdr:rowOff>
    </xdr:from>
    <xdr:to>
      <xdr:col>24</xdr:col>
      <xdr:colOff>114300</xdr:colOff>
      <xdr:row>40</xdr:row>
      <xdr:rowOff>44704</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02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46499</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04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131572</xdr:rowOff>
    </xdr:from>
    <xdr:to>
      <xdr:col>24</xdr:col>
      <xdr:colOff>114300</xdr:colOff>
      <xdr:row>34</xdr:row>
      <xdr:rowOff>131572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60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1270</xdr:rowOff>
    </xdr:from>
    <xdr:to>
      <xdr:col>24</xdr:col>
      <xdr:colOff>25400</xdr:colOff>
      <xdr:row>37</xdr:row>
      <xdr:rowOff>33274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44920"/>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170451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71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153924</xdr:rowOff>
    </xdr:from>
    <xdr:to>
      <xdr:col>24</xdr:col>
      <xdr:colOff>76200</xdr:colOff>
      <xdr:row>37</xdr:row>
      <xdr:rowOff>84074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81280</xdr:rowOff>
    </xdr:from>
    <xdr:to>
      <xdr:col>19</xdr:col>
      <xdr:colOff>187325</xdr:colOff>
      <xdr:row>37</xdr:row>
      <xdr:rowOff>1270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2534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68851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81280</xdr:rowOff>
    </xdr:from>
    <xdr:to>
      <xdr:col>15</xdr:col>
      <xdr:colOff>98425</xdr:colOff>
      <xdr:row>36</xdr:row>
      <xdr:rowOff>145288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25348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121920</xdr:rowOff>
    </xdr:from>
    <xdr:to>
      <xdr:col>15</xdr:col>
      <xdr:colOff>149225</xdr:colOff>
      <xdr:row>37</xdr:row>
      <xdr:rowOff>52070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36847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140716</xdr:rowOff>
    </xdr:from>
    <xdr:to>
      <xdr:col>11</xdr:col>
      <xdr:colOff>9525</xdr:colOff>
      <xdr:row>36</xdr:row>
      <xdr:rowOff>145288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31291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167640</xdr:rowOff>
    </xdr:from>
    <xdr:to>
      <xdr:col>11</xdr:col>
      <xdr:colOff>60325</xdr:colOff>
      <xdr:row>37</xdr:row>
      <xdr:rowOff>97790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82567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67056</xdr:rowOff>
    </xdr:from>
    <xdr:to>
      <xdr:col>6</xdr:col>
      <xdr:colOff>171450</xdr:colOff>
      <xdr:row>36</xdr:row>
      <xdr:rowOff>168656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7383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153924</xdr:rowOff>
    </xdr:from>
    <xdr:to>
      <xdr:col>24</xdr:col>
      <xdr:colOff>76200</xdr:colOff>
      <xdr:row>37</xdr:row>
      <xdr:rowOff>84074</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126001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298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121920</xdr:rowOff>
    </xdr:from>
    <xdr:to>
      <xdr:col>20</xdr:col>
      <xdr:colOff>38100</xdr:colOff>
      <xdr:row>37</xdr:row>
      <xdr:rowOff>52070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62247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30480</xdr:rowOff>
    </xdr:from>
    <xdr:to>
      <xdr:col>15</xdr:col>
      <xdr:colOff>149225</xdr:colOff>
      <xdr:row>36</xdr:row>
      <xdr:rowOff>132080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142257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94488</xdr:rowOff>
    </xdr:from>
    <xdr:to>
      <xdr:col>11</xdr:col>
      <xdr:colOff>60325</xdr:colOff>
      <xdr:row>37</xdr:row>
      <xdr:rowOff>24638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34815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89916</xdr:rowOff>
    </xdr:from>
    <xdr:to>
      <xdr:col>6</xdr:col>
      <xdr:colOff>171450</xdr:colOff>
      <xdr:row>37</xdr:row>
      <xdr:rowOff>20066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4843</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昨年度より</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ポイント減少しているが、昨年度に引き続き物価高騰の影響により、類似団体・全国・県平均よりも高い値となっている。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今後も、事務経費の削減を図り、類似団体平均値に近づけるよう努めていく。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50800</xdr:rowOff>
    </xdr:from>
    <xdr:to>
      <xdr:col>82</xdr:col>
      <xdr:colOff>107950</xdr:colOff>
      <xdr:row>21</xdr:row>
      <xdr:rowOff>31750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451100"/>
          <a:ext cx="0" cy="1181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3827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0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31750</xdr:rowOff>
    </xdr:from>
    <xdr:to>
      <xdr:col>82</xdr:col>
      <xdr:colOff>196850</xdr:colOff>
      <xdr:row>21</xdr:row>
      <xdr:rowOff>31750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32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137177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50800</xdr:rowOff>
    </xdr:from>
    <xdr:to>
      <xdr:col>82</xdr:col>
      <xdr:colOff>196850</xdr:colOff>
      <xdr:row>14</xdr:row>
      <xdr:rowOff>50800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73660</xdr:rowOff>
    </xdr:from>
    <xdr:to>
      <xdr:col>82</xdr:col>
      <xdr:colOff>107950</xdr:colOff>
      <xdr:row>18</xdr:row>
      <xdr:rowOff>111760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315976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115587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687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99060</xdr:rowOff>
    </xdr:from>
    <xdr:to>
      <xdr:col>82</xdr:col>
      <xdr:colOff>158750</xdr:colOff>
      <xdr:row>17</xdr:row>
      <xdr:rowOff>29210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77470</xdr:rowOff>
    </xdr:from>
    <xdr:to>
      <xdr:col>78</xdr:col>
      <xdr:colOff>69850</xdr:colOff>
      <xdr:row>18</xdr:row>
      <xdr:rowOff>111760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99212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76200</xdr:rowOff>
    </xdr:from>
    <xdr:to>
      <xdr:col>78</xdr:col>
      <xdr:colOff>120650</xdr:colOff>
      <xdr:row>17</xdr:row>
      <xdr:rowOff>6350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16527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588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77470</xdr:rowOff>
    </xdr:from>
    <xdr:to>
      <xdr:col>73</xdr:col>
      <xdr:colOff>180975</xdr:colOff>
      <xdr:row>17</xdr:row>
      <xdr:rowOff>130810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29921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156210</xdr:rowOff>
    </xdr:from>
    <xdr:to>
      <xdr:col>74</xdr:col>
      <xdr:colOff>31750</xdr:colOff>
      <xdr:row>16</xdr:row>
      <xdr:rowOff>86360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72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96537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496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130810</xdr:rowOff>
    </xdr:from>
    <xdr:to>
      <xdr:col>69</xdr:col>
      <xdr:colOff>92075</xdr:colOff>
      <xdr:row>18</xdr:row>
      <xdr:rowOff>12700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30454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83820</xdr:rowOff>
    </xdr:from>
    <xdr:to>
      <xdr:col>69</xdr:col>
      <xdr:colOff>142875</xdr:colOff>
      <xdr:row>17</xdr:row>
      <xdr:rowOff>13970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24147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59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41910</xdr:rowOff>
    </xdr:from>
    <xdr:to>
      <xdr:col>65</xdr:col>
      <xdr:colOff>53975</xdr:colOff>
      <xdr:row>17</xdr:row>
      <xdr:rowOff>143510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956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153687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72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22860</xdr:rowOff>
    </xdr:from>
    <xdr:to>
      <xdr:col>82</xdr:col>
      <xdr:colOff>158750</xdr:colOff>
      <xdr:row>18</xdr:row>
      <xdr:rowOff>124460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10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166387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08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60960</xdr:rowOff>
    </xdr:from>
    <xdr:to>
      <xdr:col>78</xdr:col>
      <xdr:colOff>120650</xdr:colOff>
      <xdr:row>18</xdr:row>
      <xdr:rowOff>162560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14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147337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233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26670</xdr:rowOff>
    </xdr:from>
    <xdr:to>
      <xdr:col>74</xdr:col>
      <xdr:colOff>31750</xdr:colOff>
      <xdr:row>17</xdr:row>
      <xdr:rowOff>128270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94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113047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02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80010</xdr:rowOff>
    </xdr:from>
    <xdr:to>
      <xdr:col>69</xdr:col>
      <xdr:colOff>142875</xdr:colOff>
      <xdr:row>18</xdr:row>
      <xdr:rowOff>10160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99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166387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08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133350</xdr:rowOff>
    </xdr:from>
    <xdr:to>
      <xdr:col>65</xdr:col>
      <xdr:colOff>53975</xdr:colOff>
      <xdr:row>18</xdr:row>
      <xdr:rowOff>63500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04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48277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13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利用者数増による障がい福祉サービス等事業費の増加などにより、昨年度より</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ポイント増加しているが、類似団体・全国・県平均よりも良い値である。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扶助費については、今後は人口増に伴い、児童数や高齢者数が増加することが考えられ、増加が予測される。</a:t>
          </a:r>
        </a:p>
        <a:p>
          <a:r>
            <a:rPr kumimoji="1" lang="ja-JP" altLang="en-US" sz="1300">
              <a:latin typeface="ＭＳ Ｐゴシック" panose="020B0600070205080204" pitchFamily="50" charset="-128"/>
              <a:ea typeface="ＭＳ Ｐゴシック" panose="020B0600070205080204" pitchFamily="50" charset="-128"/>
            </a:rPr>
            <a:t>　扶助費が増加し、財政圧迫の要因とならないよう、抑制に努めていく。</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48078</xdr:rowOff>
    </xdr:from>
    <xdr:to>
      <xdr:col>24</xdr:col>
      <xdr:colOff>25400</xdr:colOff>
      <xdr:row>62</xdr:row>
      <xdr:rowOff>50800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34928"/>
          <a:ext cx="0" cy="1545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134455</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7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48078</xdr:rowOff>
    </xdr:from>
    <xdr:to>
      <xdr:col>24</xdr:col>
      <xdr:colOff>114300</xdr:colOff>
      <xdr:row>53</xdr:row>
      <xdr:rowOff>48078</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34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1815</xdr:rowOff>
    </xdr:from>
    <xdr:to>
      <xdr:col>24</xdr:col>
      <xdr:colOff>25400</xdr:colOff>
      <xdr:row>56</xdr:row>
      <xdr:rowOff>132443</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603015"/>
          <a:ext cx="8382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2012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7746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29935</xdr:rowOff>
    </xdr:from>
    <xdr:to>
      <xdr:col>24</xdr:col>
      <xdr:colOff>76200</xdr:colOff>
      <xdr:row>57</xdr:row>
      <xdr:rowOff>131535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18143</xdr:rowOff>
    </xdr:from>
    <xdr:to>
      <xdr:col>19</xdr:col>
      <xdr:colOff>187325</xdr:colOff>
      <xdr:row>56</xdr:row>
      <xdr:rowOff>1815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276443"/>
          <a:ext cx="889000" cy="326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125185</xdr:rowOff>
    </xdr:from>
    <xdr:to>
      <xdr:col>20</xdr:col>
      <xdr:colOff>38100</xdr:colOff>
      <xdr:row>57</xdr:row>
      <xdr:rowOff>55335</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40112</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812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18143</xdr:rowOff>
    </xdr:from>
    <xdr:to>
      <xdr:col>15</xdr:col>
      <xdr:colOff>98425</xdr:colOff>
      <xdr:row>56</xdr:row>
      <xdr:rowOff>121557</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276443"/>
          <a:ext cx="889000" cy="446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81643</xdr:rowOff>
    </xdr:from>
    <xdr:to>
      <xdr:col>15</xdr:col>
      <xdr:colOff>149225</xdr:colOff>
      <xdr:row>57</xdr:row>
      <xdr:rowOff>11793</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168020</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76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121557</xdr:rowOff>
    </xdr:from>
    <xdr:to>
      <xdr:col>11</xdr:col>
      <xdr:colOff>9525</xdr:colOff>
      <xdr:row>57</xdr:row>
      <xdr:rowOff>48078</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722757"/>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111578</xdr:rowOff>
    </xdr:from>
    <xdr:to>
      <xdr:col>11</xdr:col>
      <xdr:colOff>60325</xdr:colOff>
      <xdr:row>56</xdr:row>
      <xdr:rowOff>41728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51905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31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59872</xdr:rowOff>
    </xdr:from>
    <xdr:to>
      <xdr:col>6</xdr:col>
      <xdr:colOff>171450</xdr:colOff>
      <xdr:row>56</xdr:row>
      <xdr:rowOff>161472</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199</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81643</xdr:rowOff>
    </xdr:from>
    <xdr:to>
      <xdr:col>24</xdr:col>
      <xdr:colOff>76200</xdr:colOff>
      <xdr:row>57</xdr:row>
      <xdr:rowOff>11793</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68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98170</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122465</xdr:rowOff>
    </xdr:from>
    <xdr:to>
      <xdr:col>20</xdr:col>
      <xdr:colOff>38100</xdr:colOff>
      <xdr:row>56</xdr:row>
      <xdr:rowOff>52615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55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62792</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321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138793</xdr:rowOff>
    </xdr:from>
    <xdr:to>
      <xdr:col>15</xdr:col>
      <xdr:colOff>149225</xdr:colOff>
      <xdr:row>54</xdr:row>
      <xdr:rowOff>68943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22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79120</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899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70757</xdr:rowOff>
    </xdr:from>
    <xdr:to>
      <xdr:col>11</xdr:col>
      <xdr:colOff>60325</xdr:colOff>
      <xdr:row>57</xdr:row>
      <xdr:rowOff>907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67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157134</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758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168728</xdr:rowOff>
    </xdr:from>
    <xdr:to>
      <xdr:col>6</xdr:col>
      <xdr:colOff>171450</xdr:colOff>
      <xdr:row>57</xdr:row>
      <xdr:rowOff>98878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76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83655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85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ポイント増加しているが、類似団体・全国・県平均よりも良い値である。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今後も、繰出金等の精査を図り、普通会計の負担額を減らしていくよう努める。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130810</xdr:rowOff>
    </xdr:from>
    <xdr:to>
      <xdr:col>82</xdr:col>
      <xdr:colOff>107950</xdr:colOff>
      <xdr:row>60</xdr:row>
      <xdr:rowOff>35560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17660"/>
          <a:ext cx="0" cy="1104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7637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294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35560</xdr:rowOff>
    </xdr:from>
    <xdr:to>
      <xdr:col>82</xdr:col>
      <xdr:colOff>196850</xdr:colOff>
      <xdr:row>60</xdr:row>
      <xdr:rowOff>35560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322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45737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6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130810</xdr:rowOff>
    </xdr:from>
    <xdr:to>
      <xdr:col>82</xdr:col>
      <xdr:colOff>196850</xdr:colOff>
      <xdr:row>53</xdr:row>
      <xdr:rowOff>130810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17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111760</xdr:rowOff>
    </xdr:from>
    <xdr:to>
      <xdr:col>82</xdr:col>
      <xdr:colOff>107950</xdr:colOff>
      <xdr:row>54</xdr:row>
      <xdr:rowOff>127000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37006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25417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26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53</xdr:row>
      <xdr:rowOff>8890</xdr:rowOff>
    </xdr:from>
    <xdr:to>
      <xdr:col>78</xdr:col>
      <xdr:colOff>69850</xdr:colOff>
      <xdr:row>54</xdr:row>
      <xdr:rowOff>111760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095740"/>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60960</xdr:rowOff>
    </xdr:from>
    <xdr:to>
      <xdr:col>78</xdr:col>
      <xdr:colOff>120650</xdr:colOff>
      <xdr:row>56</xdr:row>
      <xdr:rowOff>162560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66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147337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48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53</xdr:row>
      <xdr:rowOff>8890</xdr:rowOff>
    </xdr:from>
    <xdr:to>
      <xdr:col>73</xdr:col>
      <xdr:colOff>180975</xdr:colOff>
      <xdr:row>54</xdr:row>
      <xdr:rowOff>134620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9095740"/>
          <a:ext cx="889000" cy="29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15240</xdr:rowOff>
    </xdr:from>
    <xdr:to>
      <xdr:col>74</xdr:col>
      <xdr:colOff>31750</xdr:colOff>
      <xdr:row>56</xdr:row>
      <xdr:rowOff>116840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616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101617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0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134620</xdr:rowOff>
    </xdr:from>
    <xdr:to>
      <xdr:col>69</xdr:col>
      <xdr:colOff>92075</xdr:colOff>
      <xdr:row>56</xdr:row>
      <xdr:rowOff>104140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392920"/>
          <a:ext cx="889000" cy="312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30480</xdr:rowOff>
    </xdr:from>
    <xdr:to>
      <xdr:col>69</xdr:col>
      <xdr:colOff>142875</xdr:colOff>
      <xdr:row>56</xdr:row>
      <xdr:rowOff>132080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116857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160020</xdr:rowOff>
    </xdr:from>
    <xdr:to>
      <xdr:col>65</xdr:col>
      <xdr:colOff>53975</xdr:colOff>
      <xdr:row>57</xdr:row>
      <xdr:rowOff>90170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74947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84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76200</xdr:rowOff>
    </xdr:from>
    <xdr:to>
      <xdr:col>82</xdr:col>
      <xdr:colOff>158750</xdr:colOff>
      <xdr:row>55</xdr:row>
      <xdr:rowOff>6350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92727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60960</xdr:rowOff>
    </xdr:from>
    <xdr:to>
      <xdr:col>78</xdr:col>
      <xdr:colOff>120650</xdr:colOff>
      <xdr:row>54</xdr:row>
      <xdr:rowOff>162560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319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1287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088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52</xdr:row>
      <xdr:rowOff>129540</xdr:rowOff>
    </xdr:from>
    <xdr:to>
      <xdr:col>74</xdr:col>
      <xdr:colOff>31750</xdr:colOff>
      <xdr:row>53</xdr:row>
      <xdr:rowOff>59690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04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51</xdr:row>
      <xdr:rowOff>69867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881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83820</xdr:rowOff>
    </xdr:from>
    <xdr:to>
      <xdr:col>69</xdr:col>
      <xdr:colOff>142875</xdr:colOff>
      <xdr:row>55</xdr:row>
      <xdr:rowOff>13970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34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24147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11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53340</xdr:rowOff>
    </xdr:from>
    <xdr:to>
      <xdr:col>65</xdr:col>
      <xdr:colOff>53975</xdr:colOff>
      <xdr:row>56</xdr:row>
      <xdr:rowOff>154940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165117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一部事務組合に対する負担金の増加などにより、昨年度より</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ポイント増加し、類似団体・全国・県平均よりも高い値となっている。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今後は、補助金の見直しや、一部事務組合の予算自体の見直しも必要である。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76708</xdr:rowOff>
    </xdr:from>
    <xdr:to>
      <xdr:col>82</xdr:col>
      <xdr:colOff>107950</xdr:colOff>
      <xdr:row>40</xdr:row>
      <xdr:rowOff>131572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06008"/>
          <a:ext cx="0" cy="1083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163085</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649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76708</xdr:rowOff>
    </xdr:from>
    <xdr:to>
      <xdr:col>82</xdr:col>
      <xdr:colOff>196850</xdr:colOff>
      <xdr:row>34</xdr:row>
      <xdr:rowOff>76708</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06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67564</xdr:rowOff>
    </xdr:from>
    <xdr:to>
      <xdr:col>82</xdr:col>
      <xdr:colOff>107950</xdr:colOff>
      <xdr:row>38</xdr:row>
      <xdr:rowOff>108712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582664"/>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26433</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198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9906</xdr:rowOff>
    </xdr:from>
    <xdr:to>
      <xdr:col>82</xdr:col>
      <xdr:colOff>158750</xdr:colOff>
      <xdr:row>37</xdr:row>
      <xdr:rowOff>111506</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67564</xdr:rowOff>
    </xdr:from>
    <xdr:to>
      <xdr:col>78</xdr:col>
      <xdr:colOff>69850</xdr:colOff>
      <xdr:row>39</xdr:row>
      <xdr:rowOff>56134</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4782800" y="6582664"/>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153924</xdr:rowOff>
    </xdr:from>
    <xdr:to>
      <xdr:col>78</xdr:col>
      <xdr:colOff>120650</xdr:colOff>
      <xdr:row>37</xdr:row>
      <xdr:rowOff>84074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94251</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21844</xdr:rowOff>
    </xdr:from>
    <xdr:to>
      <xdr:col>73</xdr:col>
      <xdr:colOff>180975</xdr:colOff>
      <xdr:row>39</xdr:row>
      <xdr:rowOff>56134</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536944"/>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131064</xdr:rowOff>
    </xdr:from>
    <xdr:to>
      <xdr:col>74</xdr:col>
      <xdr:colOff>31750</xdr:colOff>
      <xdr:row>37</xdr:row>
      <xdr:rowOff>61214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71391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156718</xdr:rowOff>
    </xdr:from>
    <xdr:to>
      <xdr:col>69</xdr:col>
      <xdr:colOff>92075</xdr:colOff>
      <xdr:row>38</xdr:row>
      <xdr:rowOff>21844</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004800" y="650036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14478</xdr:rowOff>
    </xdr:from>
    <xdr:to>
      <xdr:col>69</xdr:col>
      <xdr:colOff>142875</xdr:colOff>
      <xdr:row>37</xdr:row>
      <xdr:rowOff>116078</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126255</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12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131064</xdr:rowOff>
    </xdr:from>
    <xdr:to>
      <xdr:col>65</xdr:col>
      <xdr:colOff>53975</xdr:colOff>
      <xdr:row>37</xdr:row>
      <xdr:rowOff>61214</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71391</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57912</xdr:rowOff>
    </xdr:from>
    <xdr:to>
      <xdr:col>82</xdr:col>
      <xdr:colOff>158750</xdr:colOff>
      <xdr:row>38</xdr:row>
      <xdr:rowOff>159512</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57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29989</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545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16764</xdr:rowOff>
    </xdr:from>
    <xdr:to>
      <xdr:col>78</xdr:col>
      <xdr:colOff>120650</xdr:colOff>
      <xdr:row>38</xdr:row>
      <xdr:rowOff>118364</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53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103141</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6182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5334</xdr:rowOff>
    </xdr:from>
    <xdr:to>
      <xdr:col>74</xdr:col>
      <xdr:colOff>31750</xdr:colOff>
      <xdr:row>39</xdr:row>
      <xdr:rowOff>106934</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691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91711</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778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142494</xdr:rowOff>
    </xdr:from>
    <xdr:to>
      <xdr:col>69</xdr:col>
      <xdr:colOff>142875</xdr:colOff>
      <xdr:row>38</xdr:row>
      <xdr:rowOff>72644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48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57421</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572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105918</xdr:rowOff>
    </xdr:from>
    <xdr:to>
      <xdr:col>65</xdr:col>
      <xdr:colOff>53975</xdr:colOff>
      <xdr:row>38</xdr:row>
      <xdr:rowOff>36068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20845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535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小絹小学校大規模改修事業のために借り入れを行ったが、中学校用地取得事業債の減少により、昨年度と同値で、類似団体・全国平均よりも良い値である。しかしながら、今後も、中学校建設や道路整備、公共施設の修繕などにより、多額の借入れを予定しているため、数値の悪化が見込まれる。</a:t>
          </a:r>
        </a:p>
        <a:p>
          <a:r>
            <a:rPr kumimoji="1" lang="ja-JP" altLang="en-US" sz="1300">
              <a:latin typeface="ＭＳ Ｐゴシック" panose="020B0600070205080204" pitchFamily="50" charset="-128"/>
              <a:ea typeface="ＭＳ Ｐゴシック" panose="020B0600070205080204" pitchFamily="50" charset="-128"/>
            </a:rPr>
            <a:t>　地方債の新規発行額を抑制し、数値の悪化を抑えるよう努めていく。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58965</xdr:rowOff>
    </xdr:from>
    <xdr:to>
      <xdr:col>24</xdr:col>
      <xdr:colOff>25400</xdr:colOff>
      <xdr:row>82</xdr:row>
      <xdr:rowOff>83457</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574815"/>
          <a:ext cx="0" cy="15675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55534</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4114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83457</xdr:rowOff>
    </xdr:from>
    <xdr:to>
      <xdr:col>24</xdr:col>
      <xdr:colOff>114300</xdr:colOff>
      <xdr:row>82</xdr:row>
      <xdr:rowOff>83457</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4142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145342</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31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58965</xdr:rowOff>
    </xdr:from>
    <xdr:to>
      <xdr:col>24</xdr:col>
      <xdr:colOff>114300</xdr:colOff>
      <xdr:row>73</xdr:row>
      <xdr:rowOff>58965</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574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88900</xdr:rowOff>
    </xdr:from>
    <xdr:to>
      <xdr:col>24</xdr:col>
      <xdr:colOff>25400</xdr:colOff>
      <xdr:row>76</xdr:row>
      <xdr:rowOff>88900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987800" y="13119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89098</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290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117021</xdr:rowOff>
    </xdr:from>
    <xdr:to>
      <xdr:col>24</xdr:col>
      <xdr:colOff>76200</xdr:colOff>
      <xdr:row>78</xdr:row>
      <xdr:rowOff>47171</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31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129722</xdr:rowOff>
    </xdr:from>
    <xdr:to>
      <xdr:col>19</xdr:col>
      <xdr:colOff>187325</xdr:colOff>
      <xdr:row>76</xdr:row>
      <xdr:rowOff>88900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098800" y="12988472"/>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106136</xdr:rowOff>
    </xdr:from>
    <xdr:to>
      <xdr:col>20</xdr:col>
      <xdr:colOff>38100</xdr:colOff>
      <xdr:row>78</xdr:row>
      <xdr:rowOff>36286</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307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21063</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3941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129722</xdr:rowOff>
    </xdr:from>
    <xdr:to>
      <xdr:col>15</xdr:col>
      <xdr:colOff>98425</xdr:colOff>
      <xdr:row>76</xdr:row>
      <xdr:rowOff>121557</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2988472"/>
          <a:ext cx="8890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29936</xdr:rowOff>
    </xdr:from>
    <xdr:to>
      <xdr:col>15</xdr:col>
      <xdr:colOff>149225</xdr:colOff>
      <xdr:row>77</xdr:row>
      <xdr:rowOff>131536</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2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116313</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317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23586</xdr:rowOff>
    </xdr:from>
    <xdr:to>
      <xdr:col>11</xdr:col>
      <xdr:colOff>9525</xdr:colOff>
      <xdr:row>76</xdr:row>
      <xdr:rowOff>121557</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1320800" y="13053786"/>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38100</xdr:rowOff>
    </xdr:from>
    <xdr:to>
      <xdr:col>24</xdr:col>
      <xdr:colOff>76200</xdr:colOff>
      <xdr:row>76</xdr:row>
      <xdr:rowOff>139700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54627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38100</xdr:rowOff>
    </xdr:from>
    <xdr:to>
      <xdr:col>20</xdr:col>
      <xdr:colOff>38100</xdr:colOff>
      <xdr:row>76</xdr:row>
      <xdr:rowOff>139700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149877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83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78922</xdr:rowOff>
    </xdr:from>
    <xdr:to>
      <xdr:col>15</xdr:col>
      <xdr:colOff>149225</xdr:colOff>
      <xdr:row>76</xdr:row>
      <xdr:rowOff>9072</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2937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19249</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70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70757</xdr:rowOff>
    </xdr:from>
    <xdr:to>
      <xdr:col>11</xdr:col>
      <xdr:colOff>60325</xdr:colOff>
      <xdr:row>77</xdr:row>
      <xdr:rowOff>907</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10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11084</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869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144235</xdr:rowOff>
    </xdr:from>
    <xdr:to>
      <xdr:col>6</xdr:col>
      <xdr:colOff>171450</xdr:colOff>
      <xdr:row>76</xdr:row>
      <xdr:rowOff>74386</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0029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84562</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77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昨年度より</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ポイント増加しており、類似団体・全国・県平均値よりも悪い値である。</a:t>
          </a:r>
        </a:p>
        <a:p>
          <a:r>
            <a:rPr kumimoji="1" lang="ja-JP" altLang="en-US" sz="1300">
              <a:latin typeface="ＭＳ Ｐゴシック" panose="020B0600070205080204" pitchFamily="50" charset="-128"/>
              <a:ea typeface="ＭＳ Ｐゴシック" panose="020B0600070205080204" pitchFamily="50" charset="-128"/>
            </a:rPr>
            <a:t>　今後も、公債費以外の全体的な歳出抑制に努めていく。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143002</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08560"/>
          <a:ext cx="0" cy="1421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115079</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4002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143002</xdr:rowOff>
    </xdr:from>
    <xdr:to>
      <xdr:col>82</xdr:col>
      <xdr:colOff>196850</xdr:colOff>
      <xdr:row>81</xdr:row>
      <xdr:rowOff>143002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4030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165863</xdr:rowOff>
    </xdr:from>
    <xdr:to>
      <xdr:col>82</xdr:col>
      <xdr:colOff>107950</xdr:colOff>
      <xdr:row>78</xdr:row>
      <xdr:rowOff>108713</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367513"/>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108729</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1389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92202</xdr:rowOff>
    </xdr:from>
    <xdr:to>
      <xdr:col>82</xdr:col>
      <xdr:colOff>158750</xdr:colOff>
      <xdr:row>78</xdr:row>
      <xdr:rowOff>22352</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29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152146</xdr:rowOff>
    </xdr:from>
    <xdr:to>
      <xdr:col>78</xdr:col>
      <xdr:colOff>69850</xdr:colOff>
      <xdr:row>77</xdr:row>
      <xdr:rowOff>165863</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010896"/>
          <a:ext cx="889000" cy="356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23622</xdr:rowOff>
    </xdr:from>
    <xdr:to>
      <xdr:col>78</xdr:col>
      <xdr:colOff>120650</xdr:colOff>
      <xdr:row>77</xdr:row>
      <xdr:rowOff>125222</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135399</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994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152146</xdr:rowOff>
    </xdr:from>
    <xdr:to>
      <xdr:col>73</xdr:col>
      <xdr:colOff>180975</xdr:colOff>
      <xdr:row>77</xdr:row>
      <xdr:rowOff>65278</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010896"/>
          <a:ext cx="889000" cy="25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39624</xdr:rowOff>
    </xdr:from>
    <xdr:to>
      <xdr:col>74</xdr:col>
      <xdr:colOff>31750</xdr:colOff>
      <xdr:row>76</xdr:row>
      <xdr:rowOff>141224</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069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126001</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15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65278</xdr:rowOff>
    </xdr:from>
    <xdr:to>
      <xdr:col>69</xdr:col>
      <xdr:colOff>92075</xdr:colOff>
      <xdr:row>78</xdr:row>
      <xdr:rowOff>113285</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3266928"/>
          <a:ext cx="889000" cy="219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149352</xdr:rowOff>
    </xdr:from>
    <xdr:to>
      <xdr:col>69</xdr:col>
      <xdr:colOff>142875</xdr:colOff>
      <xdr:row>77</xdr:row>
      <xdr:rowOff>79502</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17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89679</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94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28194</xdr:rowOff>
    </xdr:from>
    <xdr:to>
      <xdr:col>65</xdr:col>
      <xdr:colOff>53975</xdr:colOff>
      <xdr:row>77</xdr:row>
      <xdr:rowOff>129794</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139971</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99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57913</xdr:rowOff>
    </xdr:from>
    <xdr:to>
      <xdr:col>82</xdr:col>
      <xdr:colOff>158750</xdr:colOff>
      <xdr:row>78</xdr:row>
      <xdr:rowOff>159513</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43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29990</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403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115063</xdr:rowOff>
    </xdr:from>
    <xdr:to>
      <xdr:col>78</xdr:col>
      <xdr:colOff>120650</xdr:colOff>
      <xdr:row>78</xdr:row>
      <xdr:rowOff>45213</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31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29990</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4030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101346</xdr:rowOff>
    </xdr:from>
    <xdr:to>
      <xdr:col>74</xdr:col>
      <xdr:colOff>31750</xdr:colOff>
      <xdr:row>76</xdr:row>
      <xdr:rowOff>31496</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2960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41673</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2728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14478</xdr:rowOff>
    </xdr:from>
    <xdr:to>
      <xdr:col>69</xdr:col>
      <xdr:colOff>142875</xdr:colOff>
      <xdr:row>77</xdr:row>
      <xdr:rowOff>116078</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21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100855</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30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62485</xdr:rowOff>
    </xdr:from>
    <xdr:to>
      <xdr:col>65</xdr:col>
      <xdr:colOff>53975</xdr:colOff>
      <xdr:row>78</xdr:row>
      <xdr:rowOff>164085</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435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148862</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521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茨城県つくばみらい市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116267</xdr:rowOff>
    </xdr:from>
    <xdr:to>
      <xdr:col>29</xdr:col>
      <xdr:colOff>127000</xdr:colOff>
      <xdr:row>18</xdr:row>
      <xdr:rowOff>165816</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221292"/>
          <a:ext cx="0" cy="10782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137893</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271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165816</xdr:rowOff>
    </xdr:from>
    <xdr:to>
      <xdr:col>30</xdr:col>
      <xdr:colOff>25400</xdr:colOff>
      <xdr:row>18</xdr:row>
      <xdr:rowOff>165816</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2995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31194</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964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350,317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116267</xdr:rowOff>
    </xdr:from>
    <xdr:to>
      <xdr:col>30</xdr:col>
      <xdr:colOff>25400</xdr:colOff>
      <xdr:row>12</xdr:row>
      <xdr:rowOff>116267</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2212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80358</xdr:rowOff>
    </xdr:from>
    <xdr:to>
      <xdr:col>29</xdr:col>
      <xdr:colOff>127000</xdr:colOff>
      <xdr:row>18</xdr:row>
      <xdr:rowOff>107778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003800" y="3214083"/>
          <a:ext cx="647700" cy="274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164991</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29558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148464</xdr:rowOff>
    </xdr:from>
    <xdr:to>
      <xdr:col>29</xdr:col>
      <xdr:colOff>177800</xdr:colOff>
      <xdr:row>18</xdr:row>
      <xdr:rowOff>78614</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31107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80358</xdr:rowOff>
    </xdr:from>
    <xdr:to>
      <xdr:col>26</xdr:col>
      <xdr:colOff>50800</xdr:colOff>
      <xdr:row>18</xdr:row>
      <xdr:rowOff>90634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214083"/>
          <a:ext cx="698500" cy="102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157037</xdr:rowOff>
    </xdr:from>
    <xdr:to>
      <xdr:col>26</xdr:col>
      <xdr:colOff>101600</xdr:colOff>
      <xdr:row>18</xdr:row>
      <xdr:rowOff>87187</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1193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97364</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28881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90634</xdr:rowOff>
    </xdr:from>
    <xdr:to>
      <xdr:col>22</xdr:col>
      <xdr:colOff>114300</xdr:colOff>
      <xdr:row>18</xdr:row>
      <xdr:rowOff>100033</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3224359"/>
          <a:ext cx="698500" cy="93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161620</xdr:rowOff>
    </xdr:from>
    <xdr:to>
      <xdr:col>22</xdr:col>
      <xdr:colOff>165100</xdr:colOff>
      <xdr:row>18</xdr:row>
      <xdr:rowOff>91770</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1238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101947</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2892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100033</xdr:rowOff>
    </xdr:from>
    <xdr:to>
      <xdr:col>18</xdr:col>
      <xdr:colOff>177800</xdr:colOff>
      <xdr:row>18</xdr:row>
      <xdr:rowOff>104898</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233758"/>
          <a:ext cx="698500" cy="48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21260</xdr:rowOff>
    </xdr:from>
    <xdr:to>
      <xdr:col>19</xdr:col>
      <xdr:colOff>38100</xdr:colOff>
      <xdr:row>18</xdr:row>
      <xdr:rowOff>122860</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1549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133037</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2923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39887</xdr:rowOff>
    </xdr:from>
    <xdr:to>
      <xdr:col>15</xdr:col>
      <xdr:colOff>101600</xdr:colOff>
      <xdr:row>18</xdr:row>
      <xdr:rowOff>141487</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1736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151664</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2942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56978</xdr:rowOff>
    </xdr:from>
    <xdr:to>
      <xdr:col>29</xdr:col>
      <xdr:colOff>177800</xdr:colOff>
      <xdr:row>18</xdr:row>
      <xdr:rowOff>158579</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3190703"/>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137005</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3099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29558</xdr:rowOff>
    </xdr:from>
    <xdr:to>
      <xdr:col>26</xdr:col>
      <xdr:colOff>101600</xdr:colOff>
      <xdr:row>18</xdr:row>
      <xdr:rowOff>131158</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31632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115935</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3249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39834</xdr:rowOff>
    </xdr:from>
    <xdr:to>
      <xdr:col>22</xdr:col>
      <xdr:colOff>165100</xdr:colOff>
      <xdr:row>18</xdr:row>
      <xdr:rowOff>141434</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1735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126211</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3259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49233</xdr:rowOff>
    </xdr:from>
    <xdr:to>
      <xdr:col>19</xdr:col>
      <xdr:colOff>38100</xdr:colOff>
      <xdr:row>18</xdr:row>
      <xdr:rowOff>150833</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1829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135610</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3269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54098</xdr:rowOff>
    </xdr:from>
    <xdr:to>
      <xdr:col>15</xdr:col>
      <xdr:colOff>101600</xdr:colOff>
      <xdr:row>18</xdr:row>
      <xdr:rowOff>155698</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1878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140475</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3274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229718</xdr:rowOff>
    </xdr:from>
    <xdr:to>
      <xdr:col>29</xdr:col>
      <xdr:colOff>127000</xdr:colOff>
      <xdr:row>38</xdr:row>
      <xdr:rowOff>86652</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54268"/>
          <a:ext cx="0" cy="139998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58729</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26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86652</xdr:rowOff>
    </xdr:from>
    <xdr:to>
      <xdr:col>30</xdr:col>
      <xdr:colOff>25400</xdr:colOff>
      <xdr:row>38</xdr:row>
      <xdr:rowOff>86652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542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144645</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7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229718</xdr:rowOff>
    </xdr:from>
    <xdr:to>
      <xdr:col>30</xdr:col>
      <xdr:colOff>25400</xdr:colOff>
      <xdr:row>33</xdr:row>
      <xdr:rowOff>229718</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542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142487</xdr:rowOff>
    </xdr:from>
    <xdr:to>
      <xdr:col>29</xdr:col>
      <xdr:colOff>127000</xdr:colOff>
      <xdr:row>37</xdr:row>
      <xdr:rowOff>157290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267187"/>
          <a:ext cx="647700" cy="148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304068</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9144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116091</xdr:rowOff>
    </xdr:from>
    <xdr:to>
      <xdr:col>29</xdr:col>
      <xdr:colOff>177800</xdr:colOff>
      <xdr:row>37</xdr:row>
      <xdr:rowOff>46241</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0693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157290</xdr:rowOff>
    </xdr:from>
    <xdr:to>
      <xdr:col>26</xdr:col>
      <xdr:colOff>50800</xdr:colOff>
      <xdr:row>37</xdr:row>
      <xdr:rowOff>180283</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281990"/>
          <a:ext cx="698500" cy="229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134512</xdr:rowOff>
    </xdr:from>
    <xdr:to>
      <xdr:col>26</xdr:col>
      <xdr:colOff>101600</xdr:colOff>
      <xdr:row>37</xdr:row>
      <xdr:rowOff>64662</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0877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246289</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8566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180283</xdr:rowOff>
    </xdr:from>
    <xdr:to>
      <xdr:col>22</xdr:col>
      <xdr:colOff>114300</xdr:colOff>
      <xdr:row>37</xdr:row>
      <xdr:rowOff>182207</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304983"/>
          <a:ext cx="698500" cy="19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144856</xdr:rowOff>
    </xdr:from>
    <xdr:to>
      <xdr:col>22</xdr:col>
      <xdr:colOff>165100</xdr:colOff>
      <xdr:row>37</xdr:row>
      <xdr:rowOff>75006</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0981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256633</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866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142793</xdr:rowOff>
    </xdr:from>
    <xdr:to>
      <xdr:col>18</xdr:col>
      <xdr:colOff>177800</xdr:colOff>
      <xdr:row>37</xdr:row>
      <xdr:rowOff>182207</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267493"/>
          <a:ext cx="698500" cy="394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158477</xdr:rowOff>
    </xdr:from>
    <xdr:to>
      <xdr:col>19</xdr:col>
      <xdr:colOff>38100</xdr:colOff>
      <xdr:row>37</xdr:row>
      <xdr:rowOff>88627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1117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270254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880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147485</xdr:rowOff>
    </xdr:from>
    <xdr:to>
      <xdr:col>15</xdr:col>
      <xdr:colOff>101600</xdr:colOff>
      <xdr:row>37</xdr:row>
      <xdr:rowOff>77635</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1007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259262</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869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91687</xdr:rowOff>
    </xdr:from>
    <xdr:to>
      <xdr:col>29</xdr:col>
      <xdr:colOff>177800</xdr:colOff>
      <xdr:row>37</xdr:row>
      <xdr:rowOff>193287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2163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63764</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188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106490</xdr:rowOff>
    </xdr:from>
    <xdr:to>
      <xdr:col>26</xdr:col>
      <xdr:colOff>101600</xdr:colOff>
      <xdr:row>37</xdr:row>
      <xdr:rowOff>208090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2311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192867</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317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129483</xdr:rowOff>
    </xdr:from>
    <xdr:to>
      <xdr:col>22</xdr:col>
      <xdr:colOff>165100</xdr:colOff>
      <xdr:row>37</xdr:row>
      <xdr:rowOff>231083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2541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215860</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340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131407</xdr:rowOff>
    </xdr:from>
    <xdr:to>
      <xdr:col>19</xdr:col>
      <xdr:colOff>38100</xdr:colOff>
      <xdr:row>37</xdr:row>
      <xdr:rowOff>233007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2561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217784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342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91993</xdr:rowOff>
    </xdr:from>
    <xdr:to>
      <xdr:col>15</xdr:col>
      <xdr:colOff>101600</xdr:colOff>
      <xdr:row>37</xdr:row>
      <xdr:rowOff>193593</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2166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178370</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303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茨城県つくばみらい市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53,446
52,563
79.16
26,205,623
25,376,723
613,693
13,521,383
19,878,385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20.9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98339</xdr:rowOff>
    </xdr:from>
    <xdr:to>
      <xdr:col>24</xdr:col>
      <xdr:colOff>62865</xdr:colOff>
      <xdr:row>38</xdr:row>
      <xdr:rowOff>20870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413289"/>
          <a:ext cx="1270" cy="1122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24697</xdr:rowOff>
    </xdr:from>
    <xdr:ext cx="534377"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39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20870</xdr:rowOff>
    </xdr:from>
    <xdr:to>
      <xdr:col>24</xdr:col>
      <xdr:colOff>152400</xdr:colOff>
      <xdr:row>38</xdr:row>
      <xdr:rowOff>20870</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35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45016</xdr:rowOff>
    </xdr:from>
    <xdr:ext cx="599010"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188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98339</xdr:rowOff>
    </xdr:from>
    <xdr:to>
      <xdr:col>24</xdr:col>
      <xdr:colOff>152400</xdr:colOff>
      <xdr:row>31</xdr:row>
      <xdr:rowOff>98339</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413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121816</xdr:rowOff>
    </xdr:from>
    <xdr:to>
      <xdr:col>24</xdr:col>
      <xdr:colOff>63500</xdr:colOff>
      <xdr:row>37</xdr:row>
      <xdr:rowOff>129238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465466"/>
          <a:ext cx="838200" cy="7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13769</xdr:rowOff>
    </xdr:from>
    <xdr:ext cx="534377"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1859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162342</xdr:rowOff>
    </xdr:from>
    <xdr:to>
      <xdr:col>24</xdr:col>
      <xdr:colOff>114300</xdr:colOff>
      <xdr:row>37</xdr:row>
      <xdr:rowOff>92492</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334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129238</xdr:rowOff>
    </xdr:from>
    <xdr:to>
      <xdr:col>19</xdr:col>
      <xdr:colOff>177800</xdr:colOff>
      <xdr:row>37</xdr:row>
      <xdr:rowOff>135387</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6472888"/>
          <a:ext cx="889000" cy="6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165020</xdr:rowOff>
    </xdr:from>
    <xdr:to>
      <xdr:col>20</xdr:col>
      <xdr:colOff>38100</xdr:colOff>
      <xdr:row>37</xdr:row>
      <xdr:rowOff>95170</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33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111697</xdr:rowOff>
    </xdr:from>
    <xdr:ext cx="534377"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530111" y="611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135387</xdr:rowOff>
    </xdr:from>
    <xdr:to>
      <xdr:col>15</xdr:col>
      <xdr:colOff>50800</xdr:colOff>
      <xdr:row>37</xdr:row>
      <xdr:rowOff>147069</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019300" y="6479037"/>
          <a:ext cx="889000" cy="11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167950</xdr:rowOff>
    </xdr:from>
    <xdr:to>
      <xdr:col>15</xdr:col>
      <xdr:colOff>101600</xdr:colOff>
      <xdr:row>37</xdr:row>
      <xdr:rowOff>98100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34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114627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41111" y="6115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147069</xdr:rowOff>
    </xdr:from>
    <xdr:to>
      <xdr:col>10</xdr:col>
      <xdr:colOff>114300</xdr:colOff>
      <xdr:row>37</xdr:row>
      <xdr:rowOff>154437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6490719"/>
          <a:ext cx="889000" cy="7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18514</xdr:rowOff>
    </xdr:from>
    <xdr:to>
      <xdr:col>10</xdr:col>
      <xdr:colOff>165100</xdr:colOff>
      <xdr:row>37</xdr:row>
      <xdr:rowOff>120114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6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136641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52111" y="613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67450</xdr:rowOff>
    </xdr:from>
    <xdr:to>
      <xdr:col>6</xdr:col>
      <xdr:colOff>38100</xdr:colOff>
      <xdr:row>37</xdr:row>
      <xdr:rowOff>169050</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41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14127</xdr:rowOff>
    </xdr:from>
    <xdr:ext cx="534377"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63111" y="6186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71016</xdr:rowOff>
    </xdr:from>
    <xdr:to>
      <xdr:col>24</xdr:col>
      <xdr:colOff>114300</xdr:colOff>
      <xdr:row>38</xdr:row>
      <xdr:rowOff>1166</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414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157393</xdr:rowOff>
    </xdr:from>
    <xdr:ext cx="534377"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329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78438</xdr:rowOff>
    </xdr:from>
    <xdr:to>
      <xdr:col>20</xdr:col>
      <xdr:colOff>38100</xdr:colOff>
      <xdr:row>38</xdr:row>
      <xdr:rowOff>8588</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42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171165</xdr:rowOff>
    </xdr:from>
    <xdr:ext cx="534377"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530111" y="6514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84587</xdr:rowOff>
    </xdr:from>
    <xdr:to>
      <xdr:col>15</xdr:col>
      <xdr:colOff>101600</xdr:colOff>
      <xdr:row>38</xdr:row>
      <xdr:rowOff>14737</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428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5864</xdr:rowOff>
    </xdr:from>
    <xdr:ext cx="534377"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41111" y="6520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96269</xdr:rowOff>
    </xdr:from>
    <xdr:to>
      <xdr:col>10</xdr:col>
      <xdr:colOff>165100</xdr:colOff>
      <xdr:row>38</xdr:row>
      <xdr:rowOff>26419</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43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17546</xdr:rowOff>
    </xdr:from>
    <xdr:ext cx="534377"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52111" y="6532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103637</xdr:rowOff>
    </xdr:from>
    <xdr:to>
      <xdr:col>6</xdr:col>
      <xdr:colOff>38100</xdr:colOff>
      <xdr:row>38</xdr:row>
      <xdr:rowOff>33787</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44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24914</xdr:rowOff>
    </xdr:from>
    <xdr:ext cx="534377"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63111" y="6540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108071</xdr:rowOff>
    </xdr:from>
    <xdr:to>
      <xdr:col>24</xdr:col>
      <xdr:colOff>62865</xdr:colOff>
      <xdr:row>57</xdr:row>
      <xdr:rowOff>113498</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680571"/>
          <a:ext cx="1270" cy="12055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117325</xdr:rowOff>
    </xdr:from>
    <xdr:ext cx="534377"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9889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113498</xdr:rowOff>
    </xdr:from>
    <xdr:to>
      <xdr:col>24</xdr:col>
      <xdr:colOff>152400</xdr:colOff>
      <xdr:row>57</xdr:row>
      <xdr:rowOff>113498</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9886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54748</xdr:rowOff>
    </xdr:from>
    <xdr:ext cx="599010"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455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108071</xdr:rowOff>
    </xdr:from>
    <xdr:to>
      <xdr:col>24</xdr:col>
      <xdr:colOff>152400</xdr:colOff>
      <xdr:row>50</xdr:row>
      <xdr:rowOff>108071</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6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11990</xdr:rowOff>
    </xdr:from>
    <xdr:to>
      <xdr:col>24</xdr:col>
      <xdr:colOff>63500</xdr:colOff>
      <xdr:row>56</xdr:row>
      <xdr:rowOff>15566</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3797300" y="9613190"/>
          <a:ext cx="838200" cy="3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20153</xdr:rowOff>
    </xdr:from>
    <xdr:ext cx="534377"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6213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41726</xdr:rowOff>
    </xdr:from>
    <xdr:to>
      <xdr:col>24</xdr:col>
      <xdr:colOff>114300</xdr:colOff>
      <xdr:row>56</xdr:row>
      <xdr:rowOff>143326</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64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11990</xdr:rowOff>
    </xdr:from>
    <xdr:to>
      <xdr:col>19</xdr:col>
      <xdr:colOff>177800</xdr:colOff>
      <xdr:row>56</xdr:row>
      <xdr:rowOff>64696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2908300" y="9613190"/>
          <a:ext cx="889000" cy="52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26835</xdr:rowOff>
    </xdr:from>
    <xdr:to>
      <xdr:col>20</xdr:col>
      <xdr:colOff>38100</xdr:colOff>
      <xdr:row>56</xdr:row>
      <xdr:rowOff>128435</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62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119562</xdr:rowOff>
    </xdr:from>
    <xdr:ext cx="534377"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530111" y="9720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64696</xdr:rowOff>
    </xdr:from>
    <xdr:to>
      <xdr:col>15</xdr:col>
      <xdr:colOff>50800</xdr:colOff>
      <xdr:row>56</xdr:row>
      <xdr:rowOff>163044</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9665896"/>
          <a:ext cx="889000" cy="98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43422</xdr:rowOff>
    </xdr:from>
    <xdr:to>
      <xdr:col>15</xdr:col>
      <xdr:colOff>101600</xdr:colOff>
      <xdr:row>56</xdr:row>
      <xdr:rowOff>145022</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644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136149</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41111" y="9737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163044</xdr:rowOff>
    </xdr:from>
    <xdr:to>
      <xdr:col>10</xdr:col>
      <xdr:colOff>114300</xdr:colOff>
      <xdr:row>57</xdr:row>
      <xdr:rowOff>38312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1130300" y="9764244"/>
          <a:ext cx="889000" cy="46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94098</xdr:rowOff>
    </xdr:from>
    <xdr:to>
      <xdr:col>10</xdr:col>
      <xdr:colOff>165100</xdr:colOff>
      <xdr:row>57</xdr:row>
      <xdr:rowOff>24248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69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40775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52111" y="9470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97368</xdr:rowOff>
    </xdr:from>
    <xdr:to>
      <xdr:col>6</xdr:col>
      <xdr:colOff>38100</xdr:colOff>
      <xdr:row>57</xdr:row>
      <xdr:rowOff>27518</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69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44045</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63111" y="9473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136216</xdr:rowOff>
    </xdr:from>
    <xdr:to>
      <xdr:col>24</xdr:col>
      <xdr:colOff>114300</xdr:colOff>
      <xdr:row>56</xdr:row>
      <xdr:rowOff>66366</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565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159093</xdr:rowOff>
    </xdr:from>
    <xdr:ext cx="599010"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417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132640</xdr:rowOff>
    </xdr:from>
    <xdr:to>
      <xdr:col>20</xdr:col>
      <xdr:colOff>38100</xdr:colOff>
      <xdr:row>56</xdr:row>
      <xdr:rowOff>62790</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56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79317</xdr:rowOff>
    </xdr:from>
    <xdr:ext cx="59901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97795" y="9337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13896</xdr:rowOff>
    </xdr:from>
    <xdr:to>
      <xdr:col>15</xdr:col>
      <xdr:colOff>101600</xdr:colOff>
      <xdr:row>56</xdr:row>
      <xdr:rowOff>115496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615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132023</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41111" y="9390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112244</xdr:rowOff>
    </xdr:from>
    <xdr:to>
      <xdr:col>10</xdr:col>
      <xdr:colOff>165100</xdr:colOff>
      <xdr:row>57</xdr:row>
      <xdr:rowOff>42394</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713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33521</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52111" y="9806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158962</xdr:rowOff>
    </xdr:from>
    <xdr:to>
      <xdr:col>6</xdr:col>
      <xdr:colOff>38100</xdr:colOff>
      <xdr:row>57</xdr:row>
      <xdr:rowOff>89112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76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80239</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63111" y="9852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a:extLst>
            <a:ext uri="{FF2B5EF4-FFF2-40B4-BE49-F238E27FC236}">
              <a16:creationId xmlns:a16="http://schemas.microsoft.com/office/drawing/2014/main" id="{00000000-0008-0000-06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120017</xdr:rowOff>
    </xdr:from>
    <xdr:to>
      <xdr:col>24</xdr:col>
      <xdr:colOff>62865</xdr:colOff>
      <xdr:row>78</xdr:row>
      <xdr:rowOff>133848</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flipV="1">
          <a:off x="4633595" y="12121517"/>
          <a:ext cx="1270" cy="1385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137675</xdr:rowOff>
    </xdr:from>
    <xdr:ext cx="378565" cy="259045"/>
    <xdr:sp macro="" textlink="">
      <xdr:nvSpPr>
        <xdr:cNvPr id="166" name="維持補修費最小値テキスト">
          <a:extLst>
            <a:ext uri="{FF2B5EF4-FFF2-40B4-BE49-F238E27FC236}">
              <a16:creationId xmlns:a16="http://schemas.microsoft.com/office/drawing/2014/main" id="{00000000-0008-0000-0600-0000A6000000}"/>
            </a:ext>
          </a:extLst>
        </xdr:cNvPr>
        <xdr:cNvSpPr txBox="1"/>
      </xdr:nvSpPr>
      <xdr:spPr>
        <a:xfrm>
          <a:off x="4686300" y="135107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133848</xdr:rowOff>
    </xdr:from>
    <xdr:to>
      <xdr:col>24</xdr:col>
      <xdr:colOff>152400</xdr:colOff>
      <xdr:row>78</xdr:row>
      <xdr:rowOff>133848</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4546600" y="13506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66694</xdr:rowOff>
    </xdr:from>
    <xdr:ext cx="534377" cy="259045"/>
    <xdr:sp macro="" textlink="">
      <xdr:nvSpPr>
        <xdr:cNvPr id="168" name="維持補修費最大値テキスト">
          <a:extLst>
            <a:ext uri="{FF2B5EF4-FFF2-40B4-BE49-F238E27FC236}">
              <a16:creationId xmlns:a16="http://schemas.microsoft.com/office/drawing/2014/main" id="{00000000-0008-0000-0600-0000A8000000}"/>
            </a:ext>
          </a:extLst>
        </xdr:cNvPr>
        <xdr:cNvSpPr txBox="1"/>
      </xdr:nvSpPr>
      <xdr:spPr>
        <a:xfrm>
          <a:off x="4686300" y="1189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120017</xdr:rowOff>
    </xdr:from>
    <xdr:to>
      <xdr:col>24</xdr:col>
      <xdr:colOff>152400</xdr:colOff>
      <xdr:row>70</xdr:row>
      <xdr:rowOff>120017</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2121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82686</xdr:rowOff>
    </xdr:from>
    <xdr:to>
      <xdr:col>24</xdr:col>
      <xdr:colOff>63500</xdr:colOff>
      <xdr:row>78</xdr:row>
      <xdr:rowOff>114120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3797300" y="13455786"/>
          <a:ext cx="838200" cy="3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110565</xdr:rowOff>
    </xdr:from>
    <xdr:ext cx="469744" cy="259045"/>
    <xdr:sp macro="" textlink="">
      <xdr:nvSpPr>
        <xdr:cNvPr id="171" name="維持補修費平均値テキスト">
          <a:extLst>
            <a:ext uri="{FF2B5EF4-FFF2-40B4-BE49-F238E27FC236}">
              <a16:creationId xmlns:a16="http://schemas.microsoft.com/office/drawing/2014/main" id="{00000000-0008-0000-0600-0000AB000000}"/>
            </a:ext>
          </a:extLst>
        </xdr:cNvPr>
        <xdr:cNvSpPr txBox="1"/>
      </xdr:nvSpPr>
      <xdr:spPr>
        <a:xfrm>
          <a:off x="4686300" y="131407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87688</xdr:rowOff>
    </xdr:from>
    <xdr:to>
      <xdr:col>24</xdr:col>
      <xdr:colOff>114300</xdr:colOff>
      <xdr:row>78</xdr:row>
      <xdr:rowOff>17838</xdr:rowOff>
    </xdr:to>
    <xdr:sp macro="" textlink="">
      <xdr:nvSpPr>
        <xdr:cNvPr id="172" name="フローチャート: 判断 171">
          <a:extLst>
            <a:ext uri="{FF2B5EF4-FFF2-40B4-BE49-F238E27FC236}">
              <a16:creationId xmlns:a16="http://schemas.microsoft.com/office/drawing/2014/main" id="{00000000-0008-0000-0600-0000AC000000}"/>
            </a:ext>
          </a:extLst>
        </xdr:cNvPr>
        <xdr:cNvSpPr/>
      </xdr:nvSpPr>
      <xdr:spPr>
        <a:xfrm>
          <a:off x="4584700" y="13289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82686</xdr:rowOff>
    </xdr:from>
    <xdr:to>
      <xdr:col>19</xdr:col>
      <xdr:colOff>177800</xdr:colOff>
      <xdr:row>78</xdr:row>
      <xdr:rowOff>104290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2908300" y="13455786"/>
          <a:ext cx="889000" cy="21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86751</xdr:rowOff>
    </xdr:from>
    <xdr:to>
      <xdr:col>20</xdr:col>
      <xdr:colOff>38100</xdr:colOff>
      <xdr:row>78</xdr:row>
      <xdr:rowOff>16901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3746500" y="13288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33428</xdr:rowOff>
    </xdr:from>
    <xdr:ext cx="469744" cy="259045"/>
    <xdr:sp macro="" textlink="">
      <xdr:nvSpPr>
        <xdr:cNvPr id="175" name="テキスト ボックス 174">
          <a:extLst>
            <a:ext uri="{FF2B5EF4-FFF2-40B4-BE49-F238E27FC236}">
              <a16:creationId xmlns:a16="http://schemas.microsoft.com/office/drawing/2014/main" id="{00000000-0008-0000-0600-0000AF000000}"/>
            </a:ext>
          </a:extLst>
        </xdr:cNvPr>
        <xdr:cNvSpPr txBox="1"/>
      </xdr:nvSpPr>
      <xdr:spPr>
        <a:xfrm>
          <a:off x="3562428" y="13063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97912</xdr:rowOff>
    </xdr:from>
    <xdr:to>
      <xdr:col>15</xdr:col>
      <xdr:colOff>50800</xdr:colOff>
      <xdr:row>78</xdr:row>
      <xdr:rowOff>104290</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2019300" y="13471012"/>
          <a:ext cx="889000" cy="6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87849</xdr:rowOff>
    </xdr:from>
    <xdr:to>
      <xdr:col>15</xdr:col>
      <xdr:colOff>101600</xdr:colOff>
      <xdr:row>78</xdr:row>
      <xdr:rowOff>17999</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2857500" y="13289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34526</xdr:rowOff>
    </xdr:from>
    <xdr:ext cx="469744"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2673428" y="13064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94072</xdr:rowOff>
    </xdr:from>
    <xdr:to>
      <xdr:col>10</xdr:col>
      <xdr:colOff>114300</xdr:colOff>
      <xdr:row>78</xdr:row>
      <xdr:rowOff>97912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1130300" y="13467172"/>
          <a:ext cx="889000" cy="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75321</xdr:rowOff>
    </xdr:from>
    <xdr:to>
      <xdr:col>10</xdr:col>
      <xdr:colOff>165100</xdr:colOff>
      <xdr:row>78</xdr:row>
      <xdr:rowOff>5471</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1968500" y="1327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21998</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1784428" y="13052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143901</xdr:rowOff>
    </xdr:from>
    <xdr:to>
      <xdr:col>6</xdr:col>
      <xdr:colOff>38100</xdr:colOff>
      <xdr:row>78</xdr:row>
      <xdr:rowOff>74051</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079500" y="13345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90578</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895428" y="13120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63320</xdr:rowOff>
    </xdr:from>
    <xdr:to>
      <xdr:col>24</xdr:col>
      <xdr:colOff>114300</xdr:colOff>
      <xdr:row>78</xdr:row>
      <xdr:rowOff>164920</xdr:rowOff>
    </xdr:to>
    <xdr:sp macro="" textlink="">
      <xdr:nvSpPr>
        <xdr:cNvPr id="189" name="楕円 188">
          <a:extLst>
            <a:ext uri="{FF2B5EF4-FFF2-40B4-BE49-F238E27FC236}">
              <a16:creationId xmlns:a16="http://schemas.microsoft.com/office/drawing/2014/main" id="{00000000-0008-0000-0600-0000BD000000}"/>
            </a:ext>
          </a:extLst>
        </xdr:cNvPr>
        <xdr:cNvSpPr/>
      </xdr:nvSpPr>
      <xdr:spPr>
        <a:xfrm>
          <a:off x="4584700" y="1343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149697</xdr:rowOff>
    </xdr:from>
    <xdr:ext cx="469744" cy="259045"/>
    <xdr:sp macro="" textlink="">
      <xdr:nvSpPr>
        <xdr:cNvPr id="190" name="維持補修費該当値テキスト">
          <a:extLst>
            <a:ext uri="{FF2B5EF4-FFF2-40B4-BE49-F238E27FC236}">
              <a16:creationId xmlns:a16="http://schemas.microsoft.com/office/drawing/2014/main" id="{00000000-0008-0000-0600-0000BE000000}"/>
            </a:ext>
          </a:extLst>
        </xdr:cNvPr>
        <xdr:cNvSpPr txBox="1"/>
      </xdr:nvSpPr>
      <xdr:spPr>
        <a:xfrm>
          <a:off x="4686300" y="1335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31886</xdr:rowOff>
    </xdr:from>
    <xdr:to>
      <xdr:col>20</xdr:col>
      <xdr:colOff>38100</xdr:colOff>
      <xdr:row>78</xdr:row>
      <xdr:rowOff>133486</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3746500" y="1340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124613</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562428" y="13497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53490</xdr:rowOff>
    </xdr:from>
    <xdr:to>
      <xdr:col>15</xdr:col>
      <xdr:colOff>101600</xdr:colOff>
      <xdr:row>78</xdr:row>
      <xdr:rowOff>155090</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2857500" y="1342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146217</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673428" y="13519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47112</xdr:rowOff>
    </xdr:from>
    <xdr:to>
      <xdr:col>10</xdr:col>
      <xdr:colOff>165100</xdr:colOff>
      <xdr:row>78</xdr:row>
      <xdr:rowOff>148712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1968500" y="13420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139839</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784428" y="13512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43272</xdr:rowOff>
    </xdr:from>
    <xdr:to>
      <xdr:col>6</xdr:col>
      <xdr:colOff>38100</xdr:colOff>
      <xdr:row>78</xdr:row>
      <xdr:rowOff>144872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079500" y="13416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135999</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895428" y="13509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6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6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a:extLst>
            <a:ext uri="{FF2B5EF4-FFF2-40B4-BE49-F238E27FC236}">
              <a16:creationId xmlns:a16="http://schemas.microsoft.com/office/drawing/2014/main" id="{00000000-0008-0000-06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49240</xdr:rowOff>
    </xdr:from>
    <xdr:to>
      <xdr:col>24</xdr:col>
      <xdr:colOff>62865</xdr:colOff>
      <xdr:row>98</xdr:row>
      <xdr:rowOff>30606</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flipV="1">
          <a:off x="4633595" y="15651190"/>
          <a:ext cx="1270" cy="1181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34433</xdr:rowOff>
    </xdr:from>
    <xdr:ext cx="534377" cy="259045"/>
    <xdr:sp macro="" textlink="">
      <xdr:nvSpPr>
        <xdr:cNvPr id="226" name="扶助費最小値テキスト">
          <a:extLst>
            <a:ext uri="{FF2B5EF4-FFF2-40B4-BE49-F238E27FC236}">
              <a16:creationId xmlns:a16="http://schemas.microsoft.com/office/drawing/2014/main" id="{00000000-0008-0000-0600-0000E2000000}"/>
            </a:ext>
          </a:extLst>
        </xdr:cNvPr>
        <xdr:cNvSpPr txBox="1"/>
      </xdr:nvSpPr>
      <xdr:spPr>
        <a:xfrm>
          <a:off x="4686300" y="16836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30606</xdr:rowOff>
    </xdr:from>
    <xdr:to>
      <xdr:col>24</xdr:col>
      <xdr:colOff>152400</xdr:colOff>
      <xdr:row>98</xdr:row>
      <xdr:rowOff>30606</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6832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167367</xdr:rowOff>
    </xdr:from>
    <xdr:ext cx="599010" cy="259045"/>
    <xdr:sp macro="" textlink="">
      <xdr:nvSpPr>
        <xdr:cNvPr id="228" name="扶助費最大値テキスト">
          <a:extLst>
            <a:ext uri="{FF2B5EF4-FFF2-40B4-BE49-F238E27FC236}">
              <a16:creationId xmlns:a16="http://schemas.microsoft.com/office/drawing/2014/main" id="{00000000-0008-0000-0600-0000E4000000}"/>
            </a:ext>
          </a:extLst>
        </xdr:cNvPr>
        <xdr:cNvSpPr txBox="1"/>
      </xdr:nvSpPr>
      <xdr:spPr>
        <a:xfrm>
          <a:off x="4686300" y="15426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49240</xdr:rowOff>
    </xdr:from>
    <xdr:to>
      <xdr:col>24</xdr:col>
      <xdr:colOff>152400</xdr:colOff>
      <xdr:row>91</xdr:row>
      <xdr:rowOff>49240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5651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87285</xdr:rowOff>
    </xdr:from>
    <xdr:to>
      <xdr:col>24</xdr:col>
      <xdr:colOff>63500</xdr:colOff>
      <xdr:row>97</xdr:row>
      <xdr:rowOff>159059</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3797300" y="16717935"/>
          <a:ext cx="838200" cy="71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1821</xdr:rowOff>
    </xdr:from>
    <xdr:ext cx="599010" cy="259045"/>
    <xdr:sp macro="" textlink="">
      <xdr:nvSpPr>
        <xdr:cNvPr id="231" name="扶助費平均値テキスト">
          <a:extLst>
            <a:ext uri="{FF2B5EF4-FFF2-40B4-BE49-F238E27FC236}">
              <a16:creationId xmlns:a16="http://schemas.microsoft.com/office/drawing/2014/main" id="{00000000-0008-0000-0600-0000E7000000}"/>
            </a:ext>
          </a:extLst>
        </xdr:cNvPr>
        <xdr:cNvSpPr txBox="1"/>
      </xdr:nvSpPr>
      <xdr:spPr>
        <a:xfrm>
          <a:off x="4686300" y="162895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150394</xdr:rowOff>
    </xdr:from>
    <xdr:to>
      <xdr:col>24</xdr:col>
      <xdr:colOff>114300</xdr:colOff>
      <xdr:row>96</xdr:row>
      <xdr:rowOff>80544</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4584700" y="16438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85384</xdr:rowOff>
    </xdr:from>
    <xdr:to>
      <xdr:col>19</xdr:col>
      <xdr:colOff>177800</xdr:colOff>
      <xdr:row>97</xdr:row>
      <xdr:rowOff>159059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2908300" y="16716034"/>
          <a:ext cx="889000" cy="73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62480</xdr:rowOff>
    </xdr:from>
    <xdr:to>
      <xdr:col>20</xdr:col>
      <xdr:colOff>38100</xdr:colOff>
      <xdr:row>96</xdr:row>
      <xdr:rowOff>164080</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3746500" y="1652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9157</xdr:rowOff>
    </xdr:from>
    <xdr:ext cx="599010"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3497795" y="16296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85384</xdr:rowOff>
    </xdr:from>
    <xdr:to>
      <xdr:col>15</xdr:col>
      <xdr:colOff>50800</xdr:colOff>
      <xdr:row>98</xdr:row>
      <xdr:rowOff>56979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019300" y="16716034"/>
          <a:ext cx="889000" cy="143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161765</xdr:rowOff>
    </xdr:from>
    <xdr:to>
      <xdr:col>15</xdr:col>
      <xdr:colOff>101600</xdr:colOff>
      <xdr:row>96</xdr:row>
      <xdr:rowOff>91915</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2857500" y="1644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108442</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2608795" y="16224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56979</xdr:rowOff>
    </xdr:from>
    <xdr:to>
      <xdr:col>10</xdr:col>
      <xdr:colOff>114300</xdr:colOff>
      <xdr:row>98</xdr:row>
      <xdr:rowOff>93850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1130300" y="16859079"/>
          <a:ext cx="889000" cy="36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40</xdr:rowOff>
    </xdr:from>
    <xdr:to>
      <xdr:col>10</xdr:col>
      <xdr:colOff>165100</xdr:colOff>
      <xdr:row>98</xdr:row>
      <xdr:rowOff>101640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968500" y="16802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118167</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752111" y="16577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9517</xdr:rowOff>
    </xdr:from>
    <xdr:to>
      <xdr:col>6</xdr:col>
      <xdr:colOff>38100</xdr:colOff>
      <xdr:row>98</xdr:row>
      <xdr:rowOff>111117</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079500" y="16811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127644</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863111" y="16586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36485</xdr:rowOff>
    </xdr:from>
    <xdr:to>
      <xdr:col>24</xdr:col>
      <xdr:colOff>114300</xdr:colOff>
      <xdr:row>97</xdr:row>
      <xdr:rowOff>138085</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4584700" y="1666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122862</xdr:rowOff>
    </xdr:from>
    <xdr:ext cx="599010" cy="259045"/>
    <xdr:sp macro="" textlink="">
      <xdr:nvSpPr>
        <xdr:cNvPr id="250" name="扶助費該当値テキスト">
          <a:extLst>
            <a:ext uri="{FF2B5EF4-FFF2-40B4-BE49-F238E27FC236}">
              <a16:creationId xmlns:a16="http://schemas.microsoft.com/office/drawing/2014/main" id="{00000000-0008-0000-0600-0000FA000000}"/>
            </a:ext>
          </a:extLst>
        </xdr:cNvPr>
        <xdr:cNvSpPr txBox="1"/>
      </xdr:nvSpPr>
      <xdr:spPr>
        <a:xfrm>
          <a:off x="4686300" y="16582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108259</xdr:rowOff>
    </xdr:from>
    <xdr:to>
      <xdr:col>20</xdr:col>
      <xdr:colOff>38100</xdr:colOff>
      <xdr:row>98</xdr:row>
      <xdr:rowOff>38409</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3746500" y="16738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29536</xdr:rowOff>
    </xdr:from>
    <xdr:ext cx="534377"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530111" y="16831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34584</xdr:rowOff>
    </xdr:from>
    <xdr:to>
      <xdr:col>15</xdr:col>
      <xdr:colOff>101600</xdr:colOff>
      <xdr:row>97</xdr:row>
      <xdr:rowOff>136184</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2857500" y="16665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127311</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608795" y="16757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6179</xdr:rowOff>
    </xdr:from>
    <xdr:to>
      <xdr:col>10</xdr:col>
      <xdr:colOff>165100</xdr:colOff>
      <xdr:row>98</xdr:row>
      <xdr:rowOff>107779</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968500" y="1680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98906</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752111" y="16901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43050</xdr:rowOff>
    </xdr:from>
    <xdr:to>
      <xdr:col>6</xdr:col>
      <xdr:colOff>38100</xdr:colOff>
      <xdr:row>98</xdr:row>
      <xdr:rowOff>144650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079500" y="16845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135777</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863111" y="16937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補助費等グラフ枠">
          <a:extLst>
            <a:ext uri="{FF2B5EF4-FFF2-40B4-BE49-F238E27FC236}">
              <a16:creationId xmlns:a16="http://schemas.microsoft.com/office/drawing/2014/main" id="{00000000-0008-0000-06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148410</xdr:rowOff>
    </xdr:from>
    <xdr:to>
      <xdr:col>54</xdr:col>
      <xdr:colOff>189865</xdr:colOff>
      <xdr:row>38</xdr:row>
      <xdr:rowOff>66522</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flipV="1">
          <a:off x="10475595" y="5463360"/>
          <a:ext cx="1270" cy="11182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70349</xdr:rowOff>
    </xdr:from>
    <xdr:ext cx="534377" cy="259045"/>
    <xdr:sp macro="" textlink="">
      <xdr:nvSpPr>
        <xdr:cNvPr id="283" name="補助費等最小値テキスト">
          <a:extLst>
            <a:ext uri="{FF2B5EF4-FFF2-40B4-BE49-F238E27FC236}">
              <a16:creationId xmlns:a16="http://schemas.microsoft.com/office/drawing/2014/main" id="{00000000-0008-0000-0600-00001B010000}"/>
            </a:ext>
          </a:extLst>
        </xdr:cNvPr>
        <xdr:cNvSpPr txBox="1"/>
      </xdr:nvSpPr>
      <xdr:spPr>
        <a:xfrm>
          <a:off x="10528300" y="658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66522</xdr:rowOff>
    </xdr:from>
    <xdr:to>
      <xdr:col>55</xdr:col>
      <xdr:colOff>88900</xdr:colOff>
      <xdr:row>38</xdr:row>
      <xdr:rowOff>66522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65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95087</xdr:rowOff>
    </xdr:from>
    <xdr:ext cx="599010" cy="259045"/>
    <xdr:sp macro="" textlink="">
      <xdr:nvSpPr>
        <xdr:cNvPr id="285" name="補助費等最大値テキスト">
          <a:extLst>
            <a:ext uri="{FF2B5EF4-FFF2-40B4-BE49-F238E27FC236}">
              <a16:creationId xmlns:a16="http://schemas.microsoft.com/office/drawing/2014/main" id="{00000000-0008-0000-0600-00001D010000}"/>
            </a:ext>
          </a:extLst>
        </xdr:cNvPr>
        <xdr:cNvSpPr txBox="1"/>
      </xdr:nvSpPr>
      <xdr:spPr>
        <a:xfrm>
          <a:off x="10528300" y="5238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148410</xdr:rowOff>
    </xdr:from>
    <xdr:to>
      <xdr:col>55</xdr:col>
      <xdr:colOff>88900</xdr:colOff>
      <xdr:row>31</xdr:row>
      <xdr:rowOff>148410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5463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98209</xdr:rowOff>
    </xdr:from>
    <xdr:to>
      <xdr:col>55</xdr:col>
      <xdr:colOff>0</xdr:colOff>
      <xdr:row>37</xdr:row>
      <xdr:rowOff>104343</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9639300" y="6441859"/>
          <a:ext cx="838200" cy="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18661</xdr:rowOff>
    </xdr:from>
    <xdr:ext cx="534377" cy="259045"/>
    <xdr:sp macro="" textlink="">
      <xdr:nvSpPr>
        <xdr:cNvPr id="288" name="補助費等平均値テキスト">
          <a:extLst>
            <a:ext uri="{FF2B5EF4-FFF2-40B4-BE49-F238E27FC236}">
              <a16:creationId xmlns:a16="http://schemas.microsoft.com/office/drawing/2014/main" id="{00000000-0008-0000-0600-000020010000}"/>
            </a:ext>
          </a:extLst>
        </xdr:cNvPr>
        <xdr:cNvSpPr txBox="1"/>
      </xdr:nvSpPr>
      <xdr:spPr>
        <a:xfrm>
          <a:off x="10528300" y="61908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167234</xdr:rowOff>
    </xdr:from>
    <xdr:to>
      <xdr:col>55</xdr:col>
      <xdr:colOff>50800</xdr:colOff>
      <xdr:row>37</xdr:row>
      <xdr:rowOff>97384</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10426700" y="6339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102549</xdr:rowOff>
    </xdr:from>
    <xdr:to>
      <xdr:col>50</xdr:col>
      <xdr:colOff>114300</xdr:colOff>
      <xdr:row>37</xdr:row>
      <xdr:rowOff>104343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8750300" y="6446199"/>
          <a:ext cx="889000" cy="1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162525</xdr:rowOff>
    </xdr:from>
    <xdr:to>
      <xdr:col>50</xdr:col>
      <xdr:colOff>165100</xdr:colOff>
      <xdr:row>37</xdr:row>
      <xdr:rowOff>92675</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9588500" y="633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109202</xdr:rowOff>
    </xdr:from>
    <xdr:ext cx="534377"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9372111" y="6109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87099</xdr:rowOff>
    </xdr:from>
    <xdr:to>
      <xdr:col>45</xdr:col>
      <xdr:colOff>177800</xdr:colOff>
      <xdr:row>37</xdr:row>
      <xdr:rowOff>102549</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7861300" y="6087849"/>
          <a:ext cx="889000" cy="358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6040</xdr:rowOff>
    </xdr:from>
    <xdr:to>
      <xdr:col>46</xdr:col>
      <xdr:colOff>38100</xdr:colOff>
      <xdr:row>37</xdr:row>
      <xdr:rowOff>107640</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8699500" y="6349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124167</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8483111" y="6124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87099</xdr:rowOff>
    </xdr:from>
    <xdr:to>
      <xdr:col>41</xdr:col>
      <xdr:colOff>50800</xdr:colOff>
      <xdr:row>38</xdr:row>
      <xdr:rowOff>10209</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6972300" y="6087849"/>
          <a:ext cx="889000" cy="437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143482</xdr:rowOff>
    </xdr:from>
    <xdr:to>
      <xdr:col>41</xdr:col>
      <xdr:colOff>101600</xdr:colOff>
      <xdr:row>35</xdr:row>
      <xdr:rowOff>73632</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7810500" y="5972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90159</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7561795" y="5748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77017</xdr:rowOff>
    </xdr:from>
    <xdr:to>
      <xdr:col>36</xdr:col>
      <xdr:colOff>165100</xdr:colOff>
      <xdr:row>38</xdr:row>
      <xdr:rowOff>7167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6921500" y="6420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23694</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705111" y="6195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47409</xdr:rowOff>
    </xdr:from>
    <xdr:to>
      <xdr:col>55</xdr:col>
      <xdr:colOff>50800</xdr:colOff>
      <xdr:row>37</xdr:row>
      <xdr:rowOff>149009</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10426700" y="6391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25836</xdr:rowOff>
    </xdr:from>
    <xdr:ext cx="534377" cy="259045"/>
    <xdr:sp macro="" textlink="">
      <xdr:nvSpPr>
        <xdr:cNvPr id="307" name="補助費等該当値テキスト">
          <a:extLst>
            <a:ext uri="{FF2B5EF4-FFF2-40B4-BE49-F238E27FC236}">
              <a16:creationId xmlns:a16="http://schemas.microsoft.com/office/drawing/2014/main" id="{00000000-0008-0000-0600-000033010000}"/>
            </a:ext>
          </a:extLst>
        </xdr:cNvPr>
        <xdr:cNvSpPr txBox="1"/>
      </xdr:nvSpPr>
      <xdr:spPr>
        <a:xfrm>
          <a:off x="10528300" y="636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53543</xdr:rowOff>
    </xdr:from>
    <xdr:to>
      <xdr:col>50</xdr:col>
      <xdr:colOff>165100</xdr:colOff>
      <xdr:row>37</xdr:row>
      <xdr:rowOff>155143</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9588500" y="6397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146270</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372111" y="648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51749</xdr:rowOff>
    </xdr:from>
    <xdr:to>
      <xdr:col>46</xdr:col>
      <xdr:colOff>38100</xdr:colOff>
      <xdr:row>37</xdr:row>
      <xdr:rowOff>153349</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8699500" y="6395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144476</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483111" y="6488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36299</xdr:rowOff>
    </xdr:from>
    <xdr:to>
      <xdr:col>41</xdr:col>
      <xdr:colOff>101600</xdr:colOff>
      <xdr:row>35</xdr:row>
      <xdr:rowOff>137899</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7810500" y="6037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129026</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561795" y="6129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130859</xdr:rowOff>
    </xdr:from>
    <xdr:to>
      <xdr:col>36</xdr:col>
      <xdr:colOff>165100</xdr:colOff>
      <xdr:row>38</xdr:row>
      <xdr:rowOff>61009</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6921500" y="6474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52136</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705111" y="6567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4" name="普通建設事業費グラフ枠">
          <a:extLst>
            <a:ext uri="{FF2B5EF4-FFF2-40B4-BE49-F238E27FC236}">
              <a16:creationId xmlns:a16="http://schemas.microsoft.com/office/drawing/2014/main" id="{00000000-0008-0000-0600-00004E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29732</xdr:rowOff>
    </xdr:from>
    <xdr:to>
      <xdr:col>54</xdr:col>
      <xdr:colOff>189865</xdr:colOff>
      <xdr:row>57</xdr:row>
      <xdr:rowOff>159177</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flipV="1">
          <a:off x="10475595" y="8773682"/>
          <a:ext cx="1270" cy="1158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163004</xdr:rowOff>
    </xdr:from>
    <xdr:ext cx="469744" cy="259045"/>
    <xdr:sp macro="" textlink="">
      <xdr:nvSpPr>
        <xdr:cNvPr id="336" name="普通建設事業費最小値テキスト">
          <a:extLst>
            <a:ext uri="{FF2B5EF4-FFF2-40B4-BE49-F238E27FC236}">
              <a16:creationId xmlns:a16="http://schemas.microsoft.com/office/drawing/2014/main" id="{00000000-0008-0000-0600-000050010000}"/>
            </a:ext>
          </a:extLst>
        </xdr:cNvPr>
        <xdr:cNvSpPr txBox="1"/>
      </xdr:nvSpPr>
      <xdr:spPr>
        <a:xfrm>
          <a:off x="10528300" y="9935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159177</xdr:rowOff>
    </xdr:from>
    <xdr:to>
      <xdr:col>55</xdr:col>
      <xdr:colOff>88900</xdr:colOff>
      <xdr:row>57</xdr:row>
      <xdr:rowOff>159177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10388600" y="9931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147859</xdr:rowOff>
    </xdr:from>
    <xdr:ext cx="599010" cy="259045"/>
    <xdr:sp macro="" textlink="">
      <xdr:nvSpPr>
        <xdr:cNvPr id="338" name="普通建設事業費最大値テキスト">
          <a:extLst>
            <a:ext uri="{FF2B5EF4-FFF2-40B4-BE49-F238E27FC236}">
              <a16:creationId xmlns:a16="http://schemas.microsoft.com/office/drawing/2014/main" id="{00000000-0008-0000-0600-000052010000}"/>
            </a:ext>
          </a:extLst>
        </xdr:cNvPr>
        <xdr:cNvSpPr txBox="1"/>
      </xdr:nvSpPr>
      <xdr:spPr>
        <a:xfrm>
          <a:off x="10528300" y="8548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29732</xdr:rowOff>
    </xdr:from>
    <xdr:to>
      <xdr:col>55</xdr:col>
      <xdr:colOff>88900</xdr:colOff>
      <xdr:row>51</xdr:row>
      <xdr:rowOff>29732</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10388600" y="8773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29897</xdr:rowOff>
    </xdr:from>
    <xdr:to>
      <xdr:col>55</xdr:col>
      <xdr:colOff>0</xdr:colOff>
      <xdr:row>57</xdr:row>
      <xdr:rowOff>59490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9639300" y="9631097"/>
          <a:ext cx="838200" cy="201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101210</xdr:rowOff>
    </xdr:from>
    <xdr:ext cx="534377" cy="259045"/>
    <xdr:sp macro="" textlink="">
      <xdr:nvSpPr>
        <xdr:cNvPr id="341" name="普通建設事業費平均値テキスト">
          <a:extLst>
            <a:ext uri="{FF2B5EF4-FFF2-40B4-BE49-F238E27FC236}">
              <a16:creationId xmlns:a16="http://schemas.microsoft.com/office/drawing/2014/main" id="{00000000-0008-0000-0600-000055010000}"/>
            </a:ext>
          </a:extLst>
        </xdr:cNvPr>
        <xdr:cNvSpPr txBox="1"/>
      </xdr:nvSpPr>
      <xdr:spPr>
        <a:xfrm>
          <a:off x="10528300" y="93595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78333</xdr:rowOff>
    </xdr:from>
    <xdr:to>
      <xdr:col>55</xdr:col>
      <xdr:colOff>50800</xdr:colOff>
      <xdr:row>56</xdr:row>
      <xdr:rowOff>8483</xdr:rowOff>
    </xdr:to>
    <xdr:sp macro="" textlink="">
      <xdr:nvSpPr>
        <xdr:cNvPr id="342" name="フローチャート: 判断 341">
          <a:extLst>
            <a:ext uri="{FF2B5EF4-FFF2-40B4-BE49-F238E27FC236}">
              <a16:creationId xmlns:a16="http://schemas.microsoft.com/office/drawing/2014/main" id="{00000000-0008-0000-0600-000056010000}"/>
            </a:ext>
          </a:extLst>
        </xdr:cNvPr>
        <xdr:cNvSpPr/>
      </xdr:nvSpPr>
      <xdr:spPr>
        <a:xfrm>
          <a:off x="10426700" y="9508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29897</xdr:rowOff>
    </xdr:from>
    <xdr:to>
      <xdr:col>50</xdr:col>
      <xdr:colOff>114300</xdr:colOff>
      <xdr:row>57</xdr:row>
      <xdr:rowOff>52701</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8750300" y="9631097"/>
          <a:ext cx="889000" cy="194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60359</xdr:rowOff>
    </xdr:from>
    <xdr:to>
      <xdr:col>50</xdr:col>
      <xdr:colOff>165100</xdr:colOff>
      <xdr:row>55</xdr:row>
      <xdr:rowOff>161959</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9588500" y="949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7036</xdr:rowOff>
    </xdr:from>
    <xdr:ext cx="534377"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9372111" y="9265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1031</xdr:rowOff>
    </xdr:from>
    <xdr:to>
      <xdr:col>45</xdr:col>
      <xdr:colOff>177800</xdr:colOff>
      <xdr:row>57</xdr:row>
      <xdr:rowOff>52701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7861300" y="9773681"/>
          <a:ext cx="889000" cy="51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81590</xdr:rowOff>
    </xdr:from>
    <xdr:to>
      <xdr:col>46</xdr:col>
      <xdr:colOff>38100</xdr:colOff>
      <xdr:row>56</xdr:row>
      <xdr:rowOff>11740</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8699500" y="9511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28267</xdr:rowOff>
    </xdr:from>
    <xdr:ext cx="534377"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8483111" y="9286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1031</xdr:rowOff>
    </xdr:from>
    <xdr:to>
      <xdr:col>41</xdr:col>
      <xdr:colOff>50800</xdr:colOff>
      <xdr:row>57</xdr:row>
      <xdr:rowOff>72606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6972300" y="9773681"/>
          <a:ext cx="889000" cy="71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52627</xdr:rowOff>
    </xdr:from>
    <xdr:to>
      <xdr:col>41</xdr:col>
      <xdr:colOff>101600</xdr:colOff>
      <xdr:row>55</xdr:row>
      <xdr:rowOff>154227</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7810500" y="948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170754</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7594111" y="925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62719</xdr:rowOff>
    </xdr:from>
    <xdr:to>
      <xdr:col>36</xdr:col>
      <xdr:colOff>165100</xdr:colOff>
      <xdr:row>55</xdr:row>
      <xdr:rowOff>164319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6921500" y="9492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9396</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6705111" y="9267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8690</xdr:rowOff>
    </xdr:from>
    <xdr:to>
      <xdr:col>55</xdr:col>
      <xdr:colOff>50800</xdr:colOff>
      <xdr:row>57</xdr:row>
      <xdr:rowOff>110290</xdr:rowOff>
    </xdr:to>
    <xdr:sp macro="" textlink="">
      <xdr:nvSpPr>
        <xdr:cNvPr id="359" name="楕円 358">
          <a:extLst>
            <a:ext uri="{FF2B5EF4-FFF2-40B4-BE49-F238E27FC236}">
              <a16:creationId xmlns:a16="http://schemas.microsoft.com/office/drawing/2014/main" id="{00000000-0008-0000-0600-000067010000}"/>
            </a:ext>
          </a:extLst>
        </xdr:cNvPr>
        <xdr:cNvSpPr/>
      </xdr:nvSpPr>
      <xdr:spPr>
        <a:xfrm>
          <a:off x="10426700" y="978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95067</xdr:rowOff>
    </xdr:from>
    <xdr:ext cx="534377" cy="259045"/>
    <xdr:sp macro="" textlink="">
      <xdr:nvSpPr>
        <xdr:cNvPr id="360" name="普通建設事業費該当値テキスト">
          <a:extLst>
            <a:ext uri="{FF2B5EF4-FFF2-40B4-BE49-F238E27FC236}">
              <a16:creationId xmlns:a16="http://schemas.microsoft.com/office/drawing/2014/main" id="{00000000-0008-0000-0600-000068010000}"/>
            </a:ext>
          </a:extLst>
        </xdr:cNvPr>
        <xdr:cNvSpPr txBox="1"/>
      </xdr:nvSpPr>
      <xdr:spPr>
        <a:xfrm>
          <a:off x="10528300" y="9696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150547</xdr:rowOff>
    </xdr:from>
    <xdr:to>
      <xdr:col>50</xdr:col>
      <xdr:colOff>165100</xdr:colOff>
      <xdr:row>56</xdr:row>
      <xdr:rowOff>80697</xdr:rowOff>
    </xdr:to>
    <xdr:sp macro="" textlink="">
      <xdr:nvSpPr>
        <xdr:cNvPr id="361" name="楕円 360">
          <a:extLst>
            <a:ext uri="{FF2B5EF4-FFF2-40B4-BE49-F238E27FC236}">
              <a16:creationId xmlns:a16="http://schemas.microsoft.com/office/drawing/2014/main" id="{00000000-0008-0000-0600-000069010000}"/>
            </a:ext>
          </a:extLst>
        </xdr:cNvPr>
        <xdr:cNvSpPr/>
      </xdr:nvSpPr>
      <xdr:spPr>
        <a:xfrm>
          <a:off x="9588500" y="9580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71824</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673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1901</xdr:rowOff>
    </xdr:from>
    <xdr:to>
      <xdr:col>46</xdr:col>
      <xdr:colOff>38100</xdr:colOff>
      <xdr:row>57</xdr:row>
      <xdr:rowOff>103501</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8699500" y="9774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94628</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483111" y="9867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121681</xdr:rowOff>
    </xdr:from>
    <xdr:to>
      <xdr:col>41</xdr:col>
      <xdr:colOff>101600</xdr:colOff>
      <xdr:row>57</xdr:row>
      <xdr:rowOff>51831</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7810500" y="9722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42958</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815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21806</xdr:rowOff>
    </xdr:from>
    <xdr:to>
      <xdr:col>36</xdr:col>
      <xdr:colOff>165100</xdr:colOff>
      <xdr:row>57</xdr:row>
      <xdr:rowOff>123406</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6921500" y="979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114533</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887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9" name="正方形/長方形 368">
          <a:extLst>
            <a:ext uri="{FF2B5EF4-FFF2-40B4-BE49-F238E27FC236}">
              <a16:creationId xmlns:a16="http://schemas.microsoft.com/office/drawing/2014/main" id="{00000000-0008-0000-0600-000071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0" name="正方形/長方形 369">
          <a:extLst>
            <a:ext uri="{FF2B5EF4-FFF2-40B4-BE49-F238E27FC236}">
              <a16:creationId xmlns:a16="http://schemas.microsoft.com/office/drawing/2014/main" id="{00000000-0008-0000-0600-000072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8" name="直線コネクタ 377">
          <a:extLst>
            <a:ext uri="{FF2B5EF4-FFF2-40B4-BE49-F238E27FC236}">
              <a16:creationId xmlns:a16="http://schemas.microsoft.com/office/drawing/2014/main" id="{00000000-0008-0000-0600-00007A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9" name="直線コネクタ 378">
          <a:extLst>
            <a:ext uri="{FF2B5EF4-FFF2-40B4-BE49-F238E27FC236}">
              <a16:creationId xmlns:a16="http://schemas.microsoft.com/office/drawing/2014/main" id="{00000000-0008-0000-0600-00007B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普通建設事業費 （ うち新規整備　）グラフ枠">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89243</xdr:rowOff>
    </xdr:from>
    <xdr:to>
      <xdr:col>54</xdr:col>
      <xdr:colOff>189865</xdr:colOff>
      <xdr:row>79</xdr:row>
      <xdr:rowOff>43599</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flipV="1">
          <a:off x="10475595" y="12090743"/>
          <a:ext cx="1270" cy="1497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47426</xdr:rowOff>
    </xdr:from>
    <xdr:ext cx="313932" cy="259045"/>
    <xdr:sp macro="" textlink="">
      <xdr:nvSpPr>
        <xdr:cNvPr id="393" name="普通建設事業費 （ うち新規整備　）最小値テキスト">
          <a:extLst>
            <a:ext uri="{FF2B5EF4-FFF2-40B4-BE49-F238E27FC236}">
              <a16:creationId xmlns:a16="http://schemas.microsoft.com/office/drawing/2014/main" id="{00000000-0008-0000-0600-000089010000}"/>
            </a:ext>
          </a:extLst>
        </xdr:cNvPr>
        <xdr:cNvSpPr txBox="1"/>
      </xdr:nvSpPr>
      <xdr:spPr>
        <a:xfrm>
          <a:off x="10528300" y="1359197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43599</xdr:rowOff>
    </xdr:from>
    <xdr:to>
      <xdr:col>55</xdr:col>
      <xdr:colOff>88900</xdr:colOff>
      <xdr:row>79</xdr:row>
      <xdr:rowOff>43599</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10388600" y="13588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35920</xdr:rowOff>
    </xdr:from>
    <xdr:ext cx="599010" cy="259045"/>
    <xdr:sp macro="" textlink="">
      <xdr:nvSpPr>
        <xdr:cNvPr id="395" name="普通建設事業費 （ うち新規整備　）最大値テキスト">
          <a:extLst>
            <a:ext uri="{FF2B5EF4-FFF2-40B4-BE49-F238E27FC236}">
              <a16:creationId xmlns:a16="http://schemas.microsoft.com/office/drawing/2014/main" id="{00000000-0008-0000-0600-00008B010000}"/>
            </a:ext>
          </a:extLst>
        </xdr:cNvPr>
        <xdr:cNvSpPr txBox="1"/>
      </xdr:nvSpPr>
      <xdr:spPr>
        <a:xfrm>
          <a:off x="10528300" y="11865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89243</xdr:rowOff>
    </xdr:from>
    <xdr:to>
      <xdr:col>55</xdr:col>
      <xdr:colOff>88900</xdr:colOff>
      <xdr:row>70</xdr:row>
      <xdr:rowOff>89243</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2090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167450</xdr:rowOff>
    </xdr:from>
    <xdr:to>
      <xdr:col>55</xdr:col>
      <xdr:colOff>0</xdr:colOff>
      <xdr:row>77</xdr:row>
      <xdr:rowOff>169672</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9639300" y="13369100"/>
          <a:ext cx="838200" cy="2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102557</xdr:rowOff>
    </xdr:from>
    <xdr:ext cx="534377" cy="259045"/>
    <xdr:sp macro="" textlink="">
      <xdr:nvSpPr>
        <xdr:cNvPr id="398" name="普通建設事業費 （ うち新規整備　）平均値テキスト">
          <a:extLst>
            <a:ext uri="{FF2B5EF4-FFF2-40B4-BE49-F238E27FC236}">
              <a16:creationId xmlns:a16="http://schemas.microsoft.com/office/drawing/2014/main" id="{00000000-0008-0000-0600-00008E010000}"/>
            </a:ext>
          </a:extLst>
        </xdr:cNvPr>
        <xdr:cNvSpPr txBox="1"/>
      </xdr:nvSpPr>
      <xdr:spPr>
        <a:xfrm>
          <a:off x="10528300" y="13132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79680</xdr:rowOff>
    </xdr:from>
    <xdr:to>
      <xdr:col>55</xdr:col>
      <xdr:colOff>50800</xdr:colOff>
      <xdr:row>78</xdr:row>
      <xdr:rowOff>9830</xdr:rowOff>
    </xdr:to>
    <xdr:sp macro="" textlink="">
      <xdr:nvSpPr>
        <xdr:cNvPr id="399" name="フローチャート: 判断 398">
          <a:extLst>
            <a:ext uri="{FF2B5EF4-FFF2-40B4-BE49-F238E27FC236}">
              <a16:creationId xmlns:a16="http://schemas.microsoft.com/office/drawing/2014/main" id="{00000000-0008-0000-0600-00008F010000}"/>
            </a:ext>
          </a:extLst>
        </xdr:cNvPr>
        <xdr:cNvSpPr/>
      </xdr:nvSpPr>
      <xdr:spPr>
        <a:xfrm>
          <a:off x="10426700" y="13281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153696</xdr:rowOff>
    </xdr:from>
    <xdr:to>
      <xdr:col>50</xdr:col>
      <xdr:colOff>114300</xdr:colOff>
      <xdr:row>77</xdr:row>
      <xdr:rowOff>169672</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8750300" y="13355346"/>
          <a:ext cx="889000" cy="15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120041</xdr:rowOff>
    </xdr:from>
    <xdr:to>
      <xdr:col>50</xdr:col>
      <xdr:colOff>165100</xdr:colOff>
      <xdr:row>78</xdr:row>
      <xdr:rowOff>50191</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9588500" y="13321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41318</xdr:rowOff>
    </xdr:from>
    <xdr:ext cx="534377"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9372111" y="13414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153696</xdr:rowOff>
    </xdr:from>
    <xdr:to>
      <xdr:col>45</xdr:col>
      <xdr:colOff>177800</xdr:colOff>
      <xdr:row>78</xdr:row>
      <xdr:rowOff>106045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7861300" y="13355346"/>
          <a:ext cx="889000" cy="123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103163</xdr:rowOff>
    </xdr:from>
    <xdr:to>
      <xdr:col>46</xdr:col>
      <xdr:colOff>38100</xdr:colOff>
      <xdr:row>78</xdr:row>
      <xdr:rowOff>33313</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8699500" y="1330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24440</xdr:rowOff>
    </xdr:from>
    <xdr:ext cx="534377"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8483111" y="1339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106045</xdr:rowOff>
    </xdr:from>
    <xdr:to>
      <xdr:col>41</xdr:col>
      <xdr:colOff>50800</xdr:colOff>
      <xdr:row>78</xdr:row>
      <xdr:rowOff>142506</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6972300" y="13479145"/>
          <a:ext cx="889000" cy="36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63627</xdr:rowOff>
    </xdr:from>
    <xdr:to>
      <xdr:col>41</xdr:col>
      <xdr:colOff>101600</xdr:colOff>
      <xdr:row>77</xdr:row>
      <xdr:rowOff>165227</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7810500" y="1326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10304</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7594111" y="13040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72822</xdr:rowOff>
    </xdr:from>
    <xdr:to>
      <xdr:col>36</xdr:col>
      <xdr:colOff>165100</xdr:colOff>
      <xdr:row>78</xdr:row>
      <xdr:rowOff>2972</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6921500" y="1327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19499</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6705111" y="13049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116650</xdr:rowOff>
    </xdr:from>
    <xdr:to>
      <xdr:col>55</xdr:col>
      <xdr:colOff>50800</xdr:colOff>
      <xdr:row>78</xdr:row>
      <xdr:rowOff>46800</xdr:rowOff>
    </xdr:to>
    <xdr:sp macro="" textlink="">
      <xdr:nvSpPr>
        <xdr:cNvPr id="416" name="楕円 415">
          <a:extLst>
            <a:ext uri="{FF2B5EF4-FFF2-40B4-BE49-F238E27FC236}">
              <a16:creationId xmlns:a16="http://schemas.microsoft.com/office/drawing/2014/main" id="{00000000-0008-0000-0600-0000A0010000}"/>
            </a:ext>
          </a:extLst>
        </xdr:cNvPr>
        <xdr:cNvSpPr/>
      </xdr:nvSpPr>
      <xdr:spPr>
        <a:xfrm>
          <a:off x="10426700" y="133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95077</xdr:rowOff>
    </xdr:from>
    <xdr:ext cx="534377" cy="259045"/>
    <xdr:sp macro="" textlink="">
      <xdr:nvSpPr>
        <xdr:cNvPr id="417" name="普通建設事業費 （ うち新規整備　）該当値テキスト">
          <a:extLst>
            <a:ext uri="{FF2B5EF4-FFF2-40B4-BE49-F238E27FC236}">
              <a16:creationId xmlns:a16="http://schemas.microsoft.com/office/drawing/2014/main" id="{00000000-0008-0000-0600-0000A1010000}"/>
            </a:ext>
          </a:extLst>
        </xdr:cNvPr>
        <xdr:cNvSpPr txBox="1"/>
      </xdr:nvSpPr>
      <xdr:spPr>
        <a:xfrm>
          <a:off x="10528300" y="13296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118872</xdr:rowOff>
    </xdr:from>
    <xdr:to>
      <xdr:col>50</xdr:col>
      <xdr:colOff>165100</xdr:colOff>
      <xdr:row>78</xdr:row>
      <xdr:rowOff>49022</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9588500" y="13320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65549</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372111" y="13095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102896</xdr:rowOff>
    </xdr:from>
    <xdr:to>
      <xdr:col>46</xdr:col>
      <xdr:colOff>38100</xdr:colOff>
      <xdr:row>78</xdr:row>
      <xdr:rowOff>33046</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8699500" y="13304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49573</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483111" y="13079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55245</xdr:rowOff>
    </xdr:from>
    <xdr:to>
      <xdr:col>41</xdr:col>
      <xdr:colOff>101600</xdr:colOff>
      <xdr:row>78</xdr:row>
      <xdr:rowOff>156845</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7810500" y="13428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147972</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26428" y="13521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91706</xdr:rowOff>
    </xdr:from>
    <xdr:to>
      <xdr:col>36</xdr:col>
      <xdr:colOff>165100</xdr:colOff>
      <xdr:row>79</xdr:row>
      <xdr:rowOff>21856</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6921500" y="13464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12983</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37428" y="13557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6" name="直線コネクタ 435">
          <a:extLst>
            <a:ext uri="{FF2B5EF4-FFF2-40B4-BE49-F238E27FC236}">
              <a16:creationId xmlns:a16="http://schemas.microsoft.com/office/drawing/2014/main" id="{00000000-0008-0000-0600-0000B4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普通建設事業費 （ うち更新整備　）グラフ枠">
          <a:extLst>
            <a:ext uri="{FF2B5EF4-FFF2-40B4-BE49-F238E27FC236}">
              <a16:creationId xmlns:a16="http://schemas.microsoft.com/office/drawing/2014/main" id="{00000000-0008-0000-0600-0000B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29204</xdr:rowOff>
    </xdr:from>
    <xdr:to>
      <xdr:col>54</xdr:col>
      <xdr:colOff>189865</xdr:colOff>
      <xdr:row>98</xdr:row>
      <xdr:rowOff>107055</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flipV="1">
          <a:off x="10475595" y="15459704"/>
          <a:ext cx="1270" cy="1449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110882</xdr:rowOff>
    </xdr:from>
    <xdr:ext cx="469744" cy="259045"/>
    <xdr:sp macro="" textlink="">
      <xdr:nvSpPr>
        <xdr:cNvPr id="448" name="普通建設事業費 （ うち更新整備　）最小値テキスト">
          <a:extLst>
            <a:ext uri="{FF2B5EF4-FFF2-40B4-BE49-F238E27FC236}">
              <a16:creationId xmlns:a16="http://schemas.microsoft.com/office/drawing/2014/main" id="{00000000-0008-0000-0600-0000C0010000}"/>
            </a:ext>
          </a:extLst>
        </xdr:cNvPr>
        <xdr:cNvSpPr txBox="1"/>
      </xdr:nvSpPr>
      <xdr:spPr>
        <a:xfrm>
          <a:off x="10528300" y="16912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107055</xdr:rowOff>
    </xdr:from>
    <xdr:to>
      <xdr:col>55</xdr:col>
      <xdr:colOff>88900</xdr:colOff>
      <xdr:row>98</xdr:row>
      <xdr:rowOff>107055</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10388600" y="16909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147331</xdr:rowOff>
    </xdr:from>
    <xdr:ext cx="599010" cy="259045"/>
    <xdr:sp macro="" textlink="">
      <xdr:nvSpPr>
        <xdr:cNvPr id="450" name="普通建設事業費 （ うち更新整備　）最大値テキスト">
          <a:extLst>
            <a:ext uri="{FF2B5EF4-FFF2-40B4-BE49-F238E27FC236}">
              <a16:creationId xmlns:a16="http://schemas.microsoft.com/office/drawing/2014/main" id="{00000000-0008-0000-0600-0000C2010000}"/>
            </a:ext>
          </a:extLst>
        </xdr:cNvPr>
        <xdr:cNvSpPr txBox="1"/>
      </xdr:nvSpPr>
      <xdr:spPr>
        <a:xfrm>
          <a:off x="10528300" y="15234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29204</xdr:rowOff>
    </xdr:from>
    <xdr:to>
      <xdr:col>55</xdr:col>
      <xdr:colOff>88900</xdr:colOff>
      <xdr:row>90</xdr:row>
      <xdr:rowOff>29204</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10388600" y="15459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12836</xdr:rowOff>
    </xdr:from>
    <xdr:to>
      <xdr:col>55</xdr:col>
      <xdr:colOff>0</xdr:colOff>
      <xdr:row>98</xdr:row>
      <xdr:rowOff>94135</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9639300" y="16814936"/>
          <a:ext cx="838200" cy="81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64493</xdr:rowOff>
    </xdr:from>
    <xdr:ext cx="534377" cy="259045"/>
    <xdr:sp macro="" textlink="">
      <xdr:nvSpPr>
        <xdr:cNvPr id="453" name="普通建設事業費 （ うち更新整備　）平均値テキスト">
          <a:extLst>
            <a:ext uri="{FF2B5EF4-FFF2-40B4-BE49-F238E27FC236}">
              <a16:creationId xmlns:a16="http://schemas.microsoft.com/office/drawing/2014/main" id="{00000000-0008-0000-0600-0000C5010000}"/>
            </a:ext>
          </a:extLst>
        </xdr:cNvPr>
        <xdr:cNvSpPr txBox="1"/>
      </xdr:nvSpPr>
      <xdr:spPr>
        <a:xfrm>
          <a:off x="10528300" y="163522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41616</xdr:rowOff>
    </xdr:from>
    <xdr:to>
      <xdr:col>55</xdr:col>
      <xdr:colOff>50800</xdr:colOff>
      <xdr:row>96</xdr:row>
      <xdr:rowOff>143216</xdr:rowOff>
    </xdr:to>
    <xdr:sp macro="" textlink="">
      <xdr:nvSpPr>
        <xdr:cNvPr id="454" name="フローチャート: 判断 453">
          <a:extLst>
            <a:ext uri="{FF2B5EF4-FFF2-40B4-BE49-F238E27FC236}">
              <a16:creationId xmlns:a16="http://schemas.microsoft.com/office/drawing/2014/main" id="{00000000-0008-0000-0600-0000C6010000}"/>
            </a:ext>
          </a:extLst>
        </xdr:cNvPr>
        <xdr:cNvSpPr/>
      </xdr:nvSpPr>
      <xdr:spPr>
        <a:xfrm>
          <a:off x="10426700" y="16500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12836</xdr:rowOff>
    </xdr:from>
    <xdr:to>
      <xdr:col>50</xdr:col>
      <xdr:colOff>114300</xdr:colOff>
      <xdr:row>98</xdr:row>
      <xdr:rowOff>93880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8750300" y="16814936"/>
          <a:ext cx="889000" cy="81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165700</xdr:rowOff>
    </xdr:from>
    <xdr:to>
      <xdr:col>50</xdr:col>
      <xdr:colOff>165100</xdr:colOff>
      <xdr:row>96</xdr:row>
      <xdr:rowOff>95850</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9588500" y="16453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112377</xdr:rowOff>
    </xdr:from>
    <xdr:ext cx="534377"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9372111" y="16228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130127</xdr:rowOff>
    </xdr:from>
    <xdr:to>
      <xdr:col>45</xdr:col>
      <xdr:colOff>177800</xdr:colOff>
      <xdr:row>98</xdr:row>
      <xdr:rowOff>93880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7861300" y="16760777"/>
          <a:ext cx="889000" cy="135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26456</xdr:rowOff>
    </xdr:from>
    <xdr:to>
      <xdr:col>46</xdr:col>
      <xdr:colOff>38100</xdr:colOff>
      <xdr:row>96</xdr:row>
      <xdr:rowOff>128056</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8699500" y="1648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144583</xdr:rowOff>
    </xdr:from>
    <xdr:ext cx="534377"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8483111" y="16260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130127</xdr:rowOff>
    </xdr:from>
    <xdr:to>
      <xdr:col>41</xdr:col>
      <xdr:colOff>50800</xdr:colOff>
      <xdr:row>98</xdr:row>
      <xdr:rowOff>66429</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6972300" y="16760777"/>
          <a:ext cx="889000" cy="107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35782</xdr:rowOff>
    </xdr:from>
    <xdr:to>
      <xdr:col>41</xdr:col>
      <xdr:colOff>101600</xdr:colOff>
      <xdr:row>96</xdr:row>
      <xdr:rowOff>137382</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7810500" y="1649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153909</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7594111" y="16270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37565</xdr:rowOff>
    </xdr:from>
    <xdr:to>
      <xdr:col>36</xdr:col>
      <xdr:colOff>165100</xdr:colOff>
      <xdr:row>96</xdr:row>
      <xdr:rowOff>139165</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6921500" y="16496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155692</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6705111" y="16271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43335</xdr:rowOff>
    </xdr:from>
    <xdr:to>
      <xdr:col>55</xdr:col>
      <xdr:colOff>50800</xdr:colOff>
      <xdr:row>98</xdr:row>
      <xdr:rowOff>144935</xdr:rowOff>
    </xdr:to>
    <xdr:sp macro="" textlink="">
      <xdr:nvSpPr>
        <xdr:cNvPr id="471" name="楕円 470">
          <a:extLst>
            <a:ext uri="{FF2B5EF4-FFF2-40B4-BE49-F238E27FC236}">
              <a16:creationId xmlns:a16="http://schemas.microsoft.com/office/drawing/2014/main" id="{00000000-0008-0000-0600-0000D7010000}"/>
            </a:ext>
          </a:extLst>
        </xdr:cNvPr>
        <xdr:cNvSpPr/>
      </xdr:nvSpPr>
      <xdr:spPr>
        <a:xfrm>
          <a:off x="10426700" y="16845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129712</xdr:rowOff>
    </xdr:from>
    <xdr:ext cx="469744" cy="259045"/>
    <xdr:sp macro="" textlink="">
      <xdr:nvSpPr>
        <xdr:cNvPr id="472" name="普通建設事業費 （ うち更新整備　）該当値テキスト">
          <a:extLst>
            <a:ext uri="{FF2B5EF4-FFF2-40B4-BE49-F238E27FC236}">
              <a16:creationId xmlns:a16="http://schemas.microsoft.com/office/drawing/2014/main" id="{00000000-0008-0000-0600-0000D8010000}"/>
            </a:ext>
          </a:extLst>
        </xdr:cNvPr>
        <xdr:cNvSpPr txBox="1"/>
      </xdr:nvSpPr>
      <xdr:spPr>
        <a:xfrm>
          <a:off x="10528300" y="16760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133486</xdr:rowOff>
    </xdr:from>
    <xdr:to>
      <xdr:col>50</xdr:col>
      <xdr:colOff>165100</xdr:colOff>
      <xdr:row>98</xdr:row>
      <xdr:rowOff>63636</xdr:rowOff>
    </xdr:to>
    <xdr:sp macro="" textlink="">
      <xdr:nvSpPr>
        <xdr:cNvPr id="473" name="楕円 472">
          <a:extLst>
            <a:ext uri="{FF2B5EF4-FFF2-40B4-BE49-F238E27FC236}">
              <a16:creationId xmlns:a16="http://schemas.microsoft.com/office/drawing/2014/main" id="{00000000-0008-0000-0600-0000D9010000}"/>
            </a:ext>
          </a:extLst>
        </xdr:cNvPr>
        <xdr:cNvSpPr/>
      </xdr:nvSpPr>
      <xdr:spPr>
        <a:xfrm>
          <a:off x="9588500" y="16764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54763</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856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43080</xdr:rowOff>
    </xdr:from>
    <xdr:to>
      <xdr:col>46</xdr:col>
      <xdr:colOff>38100</xdr:colOff>
      <xdr:row>98</xdr:row>
      <xdr:rowOff>144680</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8699500" y="1684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135807</xdr:rowOff>
    </xdr:from>
    <xdr:ext cx="469744"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515428" y="16937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79327</xdr:rowOff>
    </xdr:from>
    <xdr:to>
      <xdr:col>41</xdr:col>
      <xdr:colOff>101600</xdr:colOff>
      <xdr:row>98</xdr:row>
      <xdr:rowOff>9477</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7810500" y="16709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604</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594111" y="16802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15629</xdr:rowOff>
    </xdr:from>
    <xdr:to>
      <xdr:col>36</xdr:col>
      <xdr:colOff>165100</xdr:colOff>
      <xdr:row>98</xdr:row>
      <xdr:rowOff>117229</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6921500" y="16817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108356</xdr:rowOff>
    </xdr:from>
    <xdr:ext cx="469744"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37428" y="16910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a:extLst>
            <a:ext uri="{FF2B5EF4-FFF2-40B4-BE49-F238E27FC236}">
              <a16:creationId xmlns:a16="http://schemas.microsoft.com/office/drawing/2014/main" id="{00000000-0008-0000-0600-0000E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a:extLst>
            <a:ext uri="{FF2B5EF4-FFF2-40B4-BE49-F238E27FC236}">
              <a16:creationId xmlns:a16="http://schemas.microsoft.com/office/drawing/2014/main" id="{00000000-0008-0000-0600-0000E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1" name="直線コネクタ 490">
          <a:extLst>
            <a:ext uri="{FF2B5EF4-FFF2-40B4-BE49-F238E27FC236}">
              <a16:creationId xmlns:a16="http://schemas.microsoft.com/office/drawing/2014/main" id="{00000000-0008-0000-0600-0000EB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55804</xdr:rowOff>
    </xdr:from>
    <xdr:to>
      <xdr:col>85</xdr:col>
      <xdr:colOff>126364</xdr:colOff>
      <xdr:row>39</xdr:row>
      <xdr:rowOff>44450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199304"/>
          <a:ext cx="1269" cy="1531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2481</xdr:rowOff>
    </xdr:from>
    <xdr:ext cx="534377"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497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55804</xdr:rowOff>
    </xdr:from>
    <xdr:to>
      <xdr:col>86</xdr:col>
      <xdr:colOff>25400</xdr:colOff>
      <xdr:row>30</xdr:row>
      <xdr:rowOff>55804</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199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35653</xdr:rowOff>
    </xdr:from>
    <xdr:ext cx="469744"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3793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12776</xdr:rowOff>
    </xdr:from>
    <xdr:to>
      <xdr:col>85</xdr:col>
      <xdr:colOff>177800</xdr:colOff>
      <xdr:row>38</xdr:row>
      <xdr:rowOff>114376</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527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113170</xdr:rowOff>
    </xdr:from>
    <xdr:to>
      <xdr:col>81</xdr:col>
      <xdr:colOff>101600</xdr:colOff>
      <xdr:row>38</xdr:row>
      <xdr:rowOff>43320</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45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59847</xdr:rowOff>
    </xdr:from>
    <xdr:ext cx="469744"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46428" y="6232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40132</xdr:rowOff>
    </xdr:from>
    <xdr:to>
      <xdr:col>76</xdr:col>
      <xdr:colOff>165100</xdr:colOff>
      <xdr:row>37</xdr:row>
      <xdr:rowOff>141732</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383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158259</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357428" y="6159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43688</xdr:rowOff>
    </xdr:from>
    <xdr:to>
      <xdr:col>71</xdr:col>
      <xdr:colOff>177800</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814300" y="673023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90919</xdr:rowOff>
    </xdr:from>
    <xdr:to>
      <xdr:col>72</xdr:col>
      <xdr:colOff>38100</xdr:colOff>
      <xdr:row>38</xdr:row>
      <xdr:rowOff>21069</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43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37596</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468428" y="6209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92329</xdr:rowOff>
    </xdr:from>
    <xdr:to>
      <xdr:col>67</xdr:col>
      <xdr:colOff>101600</xdr:colOff>
      <xdr:row>38</xdr:row>
      <xdr:rowOff>22479</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435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39006</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79428" y="6211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164338</xdr:rowOff>
    </xdr:from>
    <xdr:to>
      <xdr:col>67</xdr:col>
      <xdr:colOff>101600</xdr:colOff>
      <xdr:row>39</xdr:row>
      <xdr:rowOff>94488</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67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85615</xdr:rowOff>
    </xdr:from>
    <xdr:ext cx="313932"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57333" y="67721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29997</xdr:rowOff>
    </xdr:from>
    <xdr:to>
      <xdr:col>85</xdr:col>
      <xdr:colOff>126364</xdr:colOff>
      <xdr:row>79</xdr:row>
      <xdr:rowOff>99237</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flipV="1">
          <a:off x="16317595" y="12031497"/>
          <a:ext cx="1269" cy="1612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103064</xdr:rowOff>
    </xdr:from>
    <xdr:ext cx="534377" cy="259045"/>
    <xdr:sp macro="" textlink="">
      <xdr:nvSpPr>
        <xdr:cNvPr id="612" name="公債費最小値テキスト">
          <a:extLst>
            <a:ext uri="{FF2B5EF4-FFF2-40B4-BE49-F238E27FC236}">
              <a16:creationId xmlns:a16="http://schemas.microsoft.com/office/drawing/2014/main" id="{00000000-0008-0000-0600-000064020000}"/>
            </a:ext>
          </a:extLst>
        </xdr:cNvPr>
        <xdr:cNvSpPr txBox="1"/>
      </xdr:nvSpPr>
      <xdr:spPr>
        <a:xfrm>
          <a:off x="16370300" y="13647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99237</xdr:rowOff>
    </xdr:from>
    <xdr:to>
      <xdr:col>86</xdr:col>
      <xdr:colOff>25400</xdr:colOff>
      <xdr:row>79</xdr:row>
      <xdr:rowOff>99237</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6230600" y="13643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148124</xdr:rowOff>
    </xdr:from>
    <xdr:ext cx="599010" cy="259045"/>
    <xdr:sp macro="" textlink="">
      <xdr:nvSpPr>
        <xdr:cNvPr id="614" name="公債費最大値テキスト">
          <a:extLst>
            <a:ext uri="{FF2B5EF4-FFF2-40B4-BE49-F238E27FC236}">
              <a16:creationId xmlns:a16="http://schemas.microsoft.com/office/drawing/2014/main" id="{00000000-0008-0000-0600-000066020000}"/>
            </a:ext>
          </a:extLst>
        </xdr:cNvPr>
        <xdr:cNvSpPr txBox="1"/>
      </xdr:nvSpPr>
      <xdr:spPr>
        <a:xfrm>
          <a:off x="16370300" y="11806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29997</xdr:rowOff>
    </xdr:from>
    <xdr:to>
      <xdr:col>86</xdr:col>
      <xdr:colOff>25400</xdr:colOff>
      <xdr:row>70</xdr:row>
      <xdr:rowOff>29997</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2031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84632</xdr:rowOff>
    </xdr:from>
    <xdr:to>
      <xdr:col>85</xdr:col>
      <xdr:colOff>127000</xdr:colOff>
      <xdr:row>78</xdr:row>
      <xdr:rowOff>90666</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5481300" y="13457732"/>
          <a:ext cx="838200" cy="6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124186</xdr:rowOff>
    </xdr:from>
    <xdr:ext cx="534377" cy="259045"/>
    <xdr:sp macro="" textlink="">
      <xdr:nvSpPr>
        <xdr:cNvPr id="617" name="公債費平均値テキスト">
          <a:extLst>
            <a:ext uri="{FF2B5EF4-FFF2-40B4-BE49-F238E27FC236}">
              <a16:creationId xmlns:a16="http://schemas.microsoft.com/office/drawing/2014/main" id="{00000000-0008-0000-0600-000069020000}"/>
            </a:ext>
          </a:extLst>
        </xdr:cNvPr>
        <xdr:cNvSpPr txBox="1"/>
      </xdr:nvSpPr>
      <xdr:spPr>
        <a:xfrm>
          <a:off x="16370300" y="129829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101309</xdr:rowOff>
    </xdr:from>
    <xdr:to>
      <xdr:col>85</xdr:col>
      <xdr:colOff>177800</xdr:colOff>
      <xdr:row>77</xdr:row>
      <xdr:rowOff>31459</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6268700" y="13131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89446</xdr:rowOff>
    </xdr:from>
    <xdr:to>
      <xdr:col>81</xdr:col>
      <xdr:colOff>50800</xdr:colOff>
      <xdr:row>78</xdr:row>
      <xdr:rowOff>90666</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4592300" y="13462546"/>
          <a:ext cx="889000" cy="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138010</xdr:rowOff>
    </xdr:from>
    <xdr:to>
      <xdr:col>81</xdr:col>
      <xdr:colOff>101600</xdr:colOff>
      <xdr:row>77</xdr:row>
      <xdr:rowOff>68160</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5430500" y="13168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84688</xdr:rowOff>
    </xdr:from>
    <xdr:ext cx="534377"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5214111" y="1294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89446</xdr:rowOff>
    </xdr:from>
    <xdr:to>
      <xdr:col>76</xdr:col>
      <xdr:colOff>114300</xdr:colOff>
      <xdr:row>78</xdr:row>
      <xdr:rowOff>104839</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3703300" y="13462546"/>
          <a:ext cx="889000" cy="15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149949</xdr:rowOff>
    </xdr:from>
    <xdr:to>
      <xdr:col>76</xdr:col>
      <xdr:colOff>165100</xdr:colOff>
      <xdr:row>77</xdr:row>
      <xdr:rowOff>80099</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4541500" y="13180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96626</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4325111" y="12955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104839</xdr:rowOff>
    </xdr:from>
    <xdr:to>
      <xdr:col>71</xdr:col>
      <xdr:colOff>177800</xdr:colOff>
      <xdr:row>78</xdr:row>
      <xdr:rowOff>140982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2814300" y="13477939"/>
          <a:ext cx="889000" cy="36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20865</xdr:rowOff>
    </xdr:from>
    <xdr:to>
      <xdr:col>72</xdr:col>
      <xdr:colOff>38100</xdr:colOff>
      <xdr:row>77</xdr:row>
      <xdr:rowOff>122465</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3652500" y="1322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138992</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436111" y="12997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63449</xdr:rowOff>
    </xdr:from>
    <xdr:to>
      <xdr:col>67</xdr:col>
      <xdr:colOff>101600</xdr:colOff>
      <xdr:row>77</xdr:row>
      <xdr:rowOff>165049</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2763500" y="13265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10126</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2547111" y="13040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33832</xdr:rowOff>
    </xdr:from>
    <xdr:to>
      <xdr:col>85</xdr:col>
      <xdr:colOff>177800</xdr:colOff>
      <xdr:row>78</xdr:row>
      <xdr:rowOff>135432</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6268700" y="13406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12259</xdr:rowOff>
    </xdr:from>
    <xdr:ext cx="534377" cy="259045"/>
    <xdr:sp macro="" textlink="">
      <xdr:nvSpPr>
        <xdr:cNvPr id="636" name="公債費該当値テキスト">
          <a:extLst>
            <a:ext uri="{FF2B5EF4-FFF2-40B4-BE49-F238E27FC236}">
              <a16:creationId xmlns:a16="http://schemas.microsoft.com/office/drawing/2014/main" id="{00000000-0008-0000-0600-00007C020000}"/>
            </a:ext>
          </a:extLst>
        </xdr:cNvPr>
        <xdr:cNvSpPr txBox="1"/>
      </xdr:nvSpPr>
      <xdr:spPr>
        <a:xfrm>
          <a:off x="16370300" y="13385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39866</xdr:rowOff>
    </xdr:from>
    <xdr:to>
      <xdr:col>81</xdr:col>
      <xdr:colOff>101600</xdr:colOff>
      <xdr:row>78</xdr:row>
      <xdr:rowOff>141466</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5430500" y="13412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132593</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14111" y="13505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38646</xdr:rowOff>
    </xdr:from>
    <xdr:to>
      <xdr:col>76</xdr:col>
      <xdr:colOff>165100</xdr:colOff>
      <xdr:row>78</xdr:row>
      <xdr:rowOff>140246</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4541500" y="13411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131373</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3504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54039</xdr:rowOff>
    </xdr:from>
    <xdr:to>
      <xdr:col>72</xdr:col>
      <xdr:colOff>38100</xdr:colOff>
      <xdr:row>78</xdr:row>
      <xdr:rowOff>155639</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3652500" y="1342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146766</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36111" y="13519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90182</xdr:rowOff>
    </xdr:from>
    <xdr:to>
      <xdr:col>67</xdr:col>
      <xdr:colOff>101600</xdr:colOff>
      <xdr:row>79</xdr:row>
      <xdr:rowOff>20332</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2763500" y="13463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11459</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47111" y="13556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91842</xdr:rowOff>
    </xdr:from>
    <xdr:to>
      <xdr:col>85</xdr:col>
      <xdr:colOff>126364</xdr:colOff>
      <xdr:row>99</xdr:row>
      <xdr:rowOff>43870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6317595" y="15522342"/>
          <a:ext cx="1269" cy="1495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47697</xdr:rowOff>
    </xdr:from>
    <xdr:ext cx="378565" cy="259045"/>
    <xdr:sp macro="" textlink="">
      <xdr:nvSpPr>
        <xdr:cNvPr id="669" name="積立金最小値テキスト">
          <a:extLst>
            <a:ext uri="{FF2B5EF4-FFF2-40B4-BE49-F238E27FC236}">
              <a16:creationId xmlns:a16="http://schemas.microsoft.com/office/drawing/2014/main" id="{00000000-0008-0000-0600-00009D020000}"/>
            </a:ext>
          </a:extLst>
        </xdr:cNvPr>
        <xdr:cNvSpPr txBox="1"/>
      </xdr:nvSpPr>
      <xdr:spPr>
        <a:xfrm>
          <a:off x="16370300" y="170212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43870</xdr:rowOff>
    </xdr:from>
    <xdr:to>
      <xdr:col>86</xdr:col>
      <xdr:colOff>25400</xdr:colOff>
      <xdr:row>99</xdr:row>
      <xdr:rowOff>43870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7017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38519</xdr:rowOff>
    </xdr:from>
    <xdr:ext cx="599010" cy="259045"/>
    <xdr:sp macro="" textlink="">
      <xdr:nvSpPr>
        <xdr:cNvPr id="671" name="積立金最大値テキスト">
          <a:extLst>
            <a:ext uri="{FF2B5EF4-FFF2-40B4-BE49-F238E27FC236}">
              <a16:creationId xmlns:a16="http://schemas.microsoft.com/office/drawing/2014/main" id="{00000000-0008-0000-0600-00009F020000}"/>
            </a:ext>
          </a:extLst>
        </xdr:cNvPr>
        <xdr:cNvSpPr txBox="1"/>
      </xdr:nvSpPr>
      <xdr:spPr>
        <a:xfrm>
          <a:off x="16370300" y="15297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91842</xdr:rowOff>
    </xdr:from>
    <xdr:to>
      <xdr:col>86</xdr:col>
      <xdr:colOff>25400</xdr:colOff>
      <xdr:row>90</xdr:row>
      <xdr:rowOff>91842</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5522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115785</xdr:rowOff>
    </xdr:from>
    <xdr:to>
      <xdr:col>85</xdr:col>
      <xdr:colOff>127000</xdr:colOff>
      <xdr:row>98</xdr:row>
      <xdr:rowOff>129329</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5481300" y="16917885"/>
          <a:ext cx="838200" cy="1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78112</xdr:rowOff>
    </xdr:from>
    <xdr:ext cx="534377" cy="259045"/>
    <xdr:sp macro="" textlink="">
      <xdr:nvSpPr>
        <xdr:cNvPr id="674" name="積立金平均値テキスト">
          <a:extLst>
            <a:ext uri="{FF2B5EF4-FFF2-40B4-BE49-F238E27FC236}">
              <a16:creationId xmlns:a16="http://schemas.microsoft.com/office/drawing/2014/main" id="{00000000-0008-0000-0600-0000A2020000}"/>
            </a:ext>
          </a:extLst>
        </xdr:cNvPr>
        <xdr:cNvSpPr txBox="1"/>
      </xdr:nvSpPr>
      <xdr:spPr>
        <a:xfrm>
          <a:off x="16370300" y="167087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55235</xdr:rowOff>
    </xdr:from>
    <xdr:to>
      <xdr:col>85</xdr:col>
      <xdr:colOff>177800</xdr:colOff>
      <xdr:row>98</xdr:row>
      <xdr:rowOff>156835</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6268700" y="16857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36266</xdr:rowOff>
    </xdr:from>
    <xdr:to>
      <xdr:col>81</xdr:col>
      <xdr:colOff>50800</xdr:colOff>
      <xdr:row>98</xdr:row>
      <xdr:rowOff>129329</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4592300" y="16838366"/>
          <a:ext cx="889000" cy="9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40673</xdr:rowOff>
    </xdr:from>
    <xdr:to>
      <xdr:col>81</xdr:col>
      <xdr:colOff>101600</xdr:colOff>
      <xdr:row>98</xdr:row>
      <xdr:rowOff>142273</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5430500" y="16842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158800</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5214111" y="16618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36266</xdr:rowOff>
    </xdr:from>
    <xdr:to>
      <xdr:col>76</xdr:col>
      <xdr:colOff>114300</xdr:colOff>
      <xdr:row>99</xdr:row>
      <xdr:rowOff>2056</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3703300" y="16838366"/>
          <a:ext cx="889000" cy="137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26366</xdr:rowOff>
    </xdr:from>
    <xdr:to>
      <xdr:col>76</xdr:col>
      <xdr:colOff>165100</xdr:colOff>
      <xdr:row>98</xdr:row>
      <xdr:rowOff>127966</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4541500" y="1682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119093</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4325111" y="1692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2056</xdr:rowOff>
    </xdr:from>
    <xdr:to>
      <xdr:col>71</xdr:col>
      <xdr:colOff>177800</xdr:colOff>
      <xdr:row>99</xdr:row>
      <xdr:rowOff>18740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2814300" y="16975606"/>
          <a:ext cx="889000" cy="16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84046</xdr:rowOff>
    </xdr:from>
    <xdr:to>
      <xdr:col>72</xdr:col>
      <xdr:colOff>38100</xdr:colOff>
      <xdr:row>99</xdr:row>
      <xdr:rowOff>14196</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3652500" y="16886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30723</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436111" y="16661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106609</xdr:rowOff>
    </xdr:from>
    <xdr:to>
      <xdr:col>67</xdr:col>
      <xdr:colOff>101600</xdr:colOff>
      <xdr:row>99</xdr:row>
      <xdr:rowOff>36759</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2763500" y="16908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53286</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2547111" y="16683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64985</xdr:rowOff>
    </xdr:from>
    <xdr:to>
      <xdr:col>85</xdr:col>
      <xdr:colOff>177800</xdr:colOff>
      <xdr:row>98</xdr:row>
      <xdr:rowOff>166585</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6268700" y="16867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33662</xdr:rowOff>
    </xdr:from>
    <xdr:ext cx="534377" cy="259045"/>
    <xdr:sp macro="" textlink="">
      <xdr:nvSpPr>
        <xdr:cNvPr id="693" name="積立金該当値テキスト">
          <a:extLst>
            <a:ext uri="{FF2B5EF4-FFF2-40B4-BE49-F238E27FC236}">
              <a16:creationId xmlns:a16="http://schemas.microsoft.com/office/drawing/2014/main" id="{00000000-0008-0000-0600-0000B5020000}"/>
            </a:ext>
          </a:extLst>
        </xdr:cNvPr>
        <xdr:cNvSpPr txBox="1"/>
      </xdr:nvSpPr>
      <xdr:spPr>
        <a:xfrm>
          <a:off x="16370300" y="16835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78529</xdr:rowOff>
    </xdr:from>
    <xdr:to>
      <xdr:col>81</xdr:col>
      <xdr:colOff>101600</xdr:colOff>
      <xdr:row>99</xdr:row>
      <xdr:rowOff>8679</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5430500" y="16880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171256</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14111" y="16973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156916</xdr:rowOff>
    </xdr:from>
    <xdr:to>
      <xdr:col>76</xdr:col>
      <xdr:colOff>165100</xdr:colOff>
      <xdr:row>98</xdr:row>
      <xdr:rowOff>87066</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4541500" y="16787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103593</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562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122706</xdr:rowOff>
    </xdr:from>
    <xdr:to>
      <xdr:col>72</xdr:col>
      <xdr:colOff>38100</xdr:colOff>
      <xdr:row>99</xdr:row>
      <xdr:rowOff>52856</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3652500" y="16924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43983</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7017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139390</xdr:rowOff>
    </xdr:from>
    <xdr:to>
      <xdr:col>67</xdr:col>
      <xdr:colOff>101600</xdr:colOff>
      <xdr:row>99</xdr:row>
      <xdr:rowOff>69540</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2763500" y="1694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60667</xdr:rowOff>
    </xdr:from>
    <xdr:ext cx="469744"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79428" y="1703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2" name="投資及び出資金グラフ枠">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89248</xdr:rowOff>
    </xdr:from>
    <xdr:to>
      <xdr:col>116</xdr:col>
      <xdr:colOff>62864</xdr:colOff>
      <xdr:row>38</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flipV="1">
          <a:off x="22159595" y="5404198"/>
          <a:ext cx="1269" cy="1250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4" name="投資及び出資金最小値テキスト">
          <a:extLst>
            <a:ext uri="{FF2B5EF4-FFF2-40B4-BE49-F238E27FC236}">
              <a16:creationId xmlns:a16="http://schemas.microsoft.com/office/drawing/2014/main" id="{00000000-0008-0000-0600-0000D4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35925</xdr:rowOff>
    </xdr:from>
    <xdr:ext cx="534377" cy="259045"/>
    <xdr:sp macro="" textlink="">
      <xdr:nvSpPr>
        <xdr:cNvPr id="726" name="投資及び出資金最大値テキスト">
          <a:extLst>
            <a:ext uri="{FF2B5EF4-FFF2-40B4-BE49-F238E27FC236}">
              <a16:creationId xmlns:a16="http://schemas.microsoft.com/office/drawing/2014/main" id="{00000000-0008-0000-0600-0000D6020000}"/>
            </a:ext>
          </a:extLst>
        </xdr:cNvPr>
        <xdr:cNvSpPr txBox="1"/>
      </xdr:nvSpPr>
      <xdr:spPr>
        <a:xfrm>
          <a:off x="22212300" y="5179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89248</xdr:rowOff>
    </xdr:from>
    <xdr:to>
      <xdr:col>116</xdr:col>
      <xdr:colOff>152400</xdr:colOff>
      <xdr:row>31</xdr:row>
      <xdr:rowOff>89248</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5404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76423</xdr:rowOff>
    </xdr:from>
    <xdr:to>
      <xdr:col>116</xdr:col>
      <xdr:colOff>63500</xdr:colOff>
      <xdr:row>38</xdr:row>
      <xdr:rowOff>107719</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1323300" y="6591523"/>
          <a:ext cx="838200" cy="3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10347</xdr:rowOff>
    </xdr:from>
    <xdr:ext cx="469744" cy="259045"/>
    <xdr:sp macro="" textlink="">
      <xdr:nvSpPr>
        <xdr:cNvPr id="729" name="投資及び出資金平均値テキスト">
          <a:extLst>
            <a:ext uri="{FF2B5EF4-FFF2-40B4-BE49-F238E27FC236}">
              <a16:creationId xmlns:a16="http://schemas.microsoft.com/office/drawing/2014/main" id="{00000000-0008-0000-0600-0000D9020000}"/>
            </a:ext>
          </a:extLst>
        </xdr:cNvPr>
        <xdr:cNvSpPr txBox="1"/>
      </xdr:nvSpPr>
      <xdr:spPr>
        <a:xfrm>
          <a:off x="22212300" y="63539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158921</xdr:rowOff>
    </xdr:from>
    <xdr:to>
      <xdr:col>116</xdr:col>
      <xdr:colOff>114300</xdr:colOff>
      <xdr:row>38</xdr:row>
      <xdr:rowOff>89071</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22110700" y="6502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76423</xdr:rowOff>
    </xdr:from>
    <xdr:to>
      <xdr:col>111</xdr:col>
      <xdr:colOff>177800</xdr:colOff>
      <xdr:row>38</xdr:row>
      <xdr:rowOff>127767</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flipV="1">
          <a:off x="20434300" y="6591523"/>
          <a:ext cx="889000" cy="51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162738</xdr:rowOff>
    </xdr:from>
    <xdr:to>
      <xdr:col>112</xdr:col>
      <xdr:colOff>38100</xdr:colOff>
      <xdr:row>38</xdr:row>
      <xdr:rowOff>92888</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1272500" y="650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109415</xdr:rowOff>
    </xdr:from>
    <xdr:ext cx="469744"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21088428" y="6281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125664</xdr:rowOff>
    </xdr:from>
    <xdr:to>
      <xdr:col>107</xdr:col>
      <xdr:colOff>50800</xdr:colOff>
      <xdr:row>38</xdr:row>
      <xdr:rowOff>127767</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9545300" y="6640764"/>
          <a:ext cx="889000" cy="2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4021</xdr:rowOff>
    </xdr:from>
    <xdr:to>
      <xdr:col>107</xdr:col>
      <xdr:colOff>101600</xdr:colOff>
      <xdr:row>38</xdr:row>
      <xdr:rowOff>105621</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0383500" y="6519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122148</xdr:rowOff>
    </xdr:from>
    <xdr:ext cx="469744"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20199428" y="6294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119149</xdr:rowOff>
    </xdr:from>
    <xdr:to>
      <xdr:col>102</xdr:col>
      <xdr:colOff>114300</xdr:colOff>
      <xdr:row>38</xdr:row>
      <xdr:rowOff>125664</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656300" y="6634249"/>
          <a:ext cx="889000" cy="6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155308</xdr:rowOff>
    </xdr:from>
    <xdr:to>
      <xdr:col>102</xdr:col>
      <xdr:colOff>165100</xdr:colOff>
      <xdr:row>38</xdr:row>
      <xdr:rowOff>85458</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19494500" y="6498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101985</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9310428" y="627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160543</xdr:rowOff>
    </xdr:from>
    <xdr:to>
      <xdr:col>98</xdr:col>
      <xdr:colOff>38100</xdr:colOff>
      <xdr:row>38</xdr:row>
      <xdr:rowOff>90693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8605500" y="650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107220</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8421428" y="6279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56919</xdr:rowOff>
    </xdr:from>
    <xdr:to>
      <xdr:col>116</xdr:col>
      <xdr:colOff>114300</xdr:colOff>
      <xdr:row>38</xdr:row>
      <xdr:rowOff>158519</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2110700" y="6572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143296</xdr:rowOff>
    </xdr:from>
    <xdr:ext cx="469744" cy="259045"/>
    <xdr:sp macro="" textlink="">
      <xdr:nvSpPr>
        <xdr:cNvPr id="748" name="投資及び出資金該当値テキスト">
          <a:extLst>
            <a:ext uri="{FF2B5EF4-FFF2-40B4-BE49-F238E27FC236}">
              <a16:creationId xmlns:a16="http://schemas.microsoft.com/office/drawing/2014/main" id="{00000000-0008-0000-0600-0000EC020000}"/>
            </a:ext>
          </a:extLst>
        </xdr:cNvPr>
        <xdr:cNvSpPr txBox="1"/>
      </xdr:nvSpPr>
      <xdr:spPr>
        <a:xfrm>
          <a:off x="22212300" y="6486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25623</xdr:rowOff>
    </xdr:from>
    <xdr:to>
      <xdr:col>112</xdr:col>
      <xdr:colOff>38100</xdr:colOff>
      <xdr:row>38</xdr:row>
      <xdr:rowOff>127223</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1272500" y="654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118350</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088428" y="6633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76967</xdr:rowOff>
    </xdr:from>
    <xdr:to>
      <xdr:col>107</xdr:col>
      <xdr:colOff>101600</xdr:colOff>
      <xdr:row>39</xdr:row>
      <xdr:rowOff>7117</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0383500" y="6592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169694</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5017" y="66847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74864</xdr:rowOff>
    </xdr:from>
    <xdr:to>
      <xdr:col>102</xdr:col>
      <xdr:colOff>165100</xdr:colOff>
      <xdr:row>39</xdr:row>
      <xdr:rowOff>5014</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19494500" y="6589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167591</xdr:rowOff>
    </xdr:from>
    <xdr:ext cx="378565"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56017" y="6682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68349</xdr:rowOff>
    </xdr:from>
    <xdr:to>
      <xdr:col>98</xdr:col>
      <xdr:colOff>38100</xdr:colOff>
      <xdr:row>38</xdr:row>
      <xdr:rowOff>169949</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8605500" y="6583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161076</xdr:rowOff>
    </xdr:from>
    <xdr:ext cx="378565"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7017" y="66761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貸付金グラフ枠">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114897</xdr:rowOff>
    </xdr:from>
    <xdr:to>
      <xdr:col>116</xdr:col>
      <xdr:colOff>62864</xdr:colOff>
      <xdr:row>59</xdr:row>
      <xdr:rowOff>44450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flipV="1">
          <a:off x="22159595" y="8858847"/>
          <a:ext cx="1269" cy="1301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1" name="貸付金最小値テキスト">
          <a:extLst>
            <a:ext uri="{FF2B5EF4-FFF2-40B4-BE49-F238E27FC236}">
              <a16:creationId xmlns:a16="http://schemas.microsoft.com/office/drawing/2014/main" id="{00000000-0008-0000-0600-00000D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61574</xdr:rowOff>
    </xdr:from>
    <xdr:ext cx="534377" cy="259045"/>
    <xdr:sp macro="" textlink="">
      <xdr:nvSpPr>
        <xdr:cNvPr id="783" name="貸付金最大値テキスト">
          <a:extLst>
            <a:ext uri="{FF2B5EF4-FFF2-40B4-BE49-F238E27FC236}">
              <a16:creationId xmlns:a16="http://schemas.microsoft.com/office/drawing/2014/main" id="{00000000-0008-0000-0600-00000F030000}"/>
            </a:ext>
          </a:extLst>
        </xdr:cNvPr>
        <xdr:cNvSpPr txBox="1"/>
      </xdr:nvSpPr>
      <xdr:spPr>
        <a:xfrm>
          <a:off x="22212300" y="8634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114897</xdr:rowOff>
    </xdr:from>
    <xdr:to>
      <xdr:col>116</xdr:col>
      <xdr:colOff>152400</xdr:colOff>
      <xdr:row>51</xdr:row>
      <xdr:rowOff>114897</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8858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41021</xdr:rowOff>
    </xdr:from>
    <xdr:to>
      <xdr:col>116</xdr:col>
      <xdr:colOff>63500</xdr:colOff>
      <xdr:row>59</xdr:row>
      <xdr:rowOff>41364</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1323300" y="10156571"/>
          <a:ext cx="8382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82878</xdr:rowOff>
    </xdr:from>
    <xdr:ext cx="469744" cy="259045"/>
    <xdr:sp macro="" textlink="">
      <xdr:nvSpPr>
        <xdr:cNvPr id="786" name="貸付金平均値テキスト">
          <a:extLst>
            <a:ext uri="{FF2B5EF4-FFF2-40B4-BE49-F238E27FC236}">
              <a16:creationId xmlns:a16="http://schemas.microsoft.com/office/drawing/2014/main" id="{00000000-0008-0000-0600-000012030000}"/>
            </a:ext>
          </a:extLst>
        </xdr:cNvPr>
        <xdr:cNvSpPr txBox="1"/>
      </xdr:nvSpPr>
      <xdr:spPr>
        <a:xfrm>
          <a:off x="22212300" y="98555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60001</xdr:rowOff>
    </xdr:from>
    <xdr:to>
      <xdr:col>116</xdr:col>
      <xdr:colOff>114300</xdr:colOff>
      <xdr:row>58</xdr:row>
      <xdr:rowOff>161601</xdr:rowOff>
    </xdr:to>
    <xdr:sp macro="" textlink="">
      <xdr:nvSpPr>
        <xdr:cNvPr id="787" name="フローチャート: 判断 786">
          <a:extLst>
            <a:ext uri="{FF2B5EF4-FFF2-40B4-BE49-F238E27FC236}">
              <a16:creationId xmlns:a16="http://schemas.microsoft.com/office/drawing/2014/main" id="{00000000-0008-0000-0600-000013030000}"/>
            </a:ext>
          </a:extLst>
        </xdr:cNvPr>
        <xdr:cNvSpPr/>
      </xdr:nvSpPr>
      <xdr:spPr>
        <a:xfrm>
          <a:off x="22110700" y="10004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40336</xdr:rowOff>
    </xdr:from>
    <xdr:to>
      <xdr:col>111</xdr:col>
      <xdr:colOff>177800</xdr:colOff>
      <xdr:row>59</xdr:row>
      <xdr:rowOff>41021</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0434300" y="10155886"/>
          <a:ext cx="889000" cy="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67678</xdr:rowOff>
    </xdr:from>
    <xdr:to>
      <xdr:col>112</xdr:col>
      <xdr:colOff>38100</xdr:colOff>
      <xdr:row>58</xdr:row>
      <xdr:rowOff>169278</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1272500" y="1001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14355</xdr:rowOff>
    </xdr:from>
    <xdr:ext cx="469744"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1088428" y="978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39326</xdr:rowOff>
    </xdr:from>
    <xdr:to>
      <xdr:col>107</xdr:col>
      <xdr:colOff>50800</xdr:colOff>
      <xdr:row>59</xdr:row>
      <xdr:rowOff>40336</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9545300" y="10154876"/>
          <a:ext cx="889000" cy="1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65525</xdr:rowOff>
    </xdr:from>
    <xdr:to>
      <xdr:col>107</xdr:col>
      <xdr:colOff>101600</xdr:colOff>
      <xdr:row>58</xdr:row>
      <xdr:rowOff>167125</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0383500" y="10009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12202</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20199428" y="9784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39326</xdr:rowOff>
    </xdr:from>
    <xdr:to>
      <xdr:col>102</xdr:col>
      <xdr:colOff>114300</xdr:colOff>
      <xdr:row>59</xdr:row>
      <xdr:rowOff>39897</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18656300" y="10154876"/>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51867</xdr:rowOff>
    </xdr:from>
    <xdr:to>
      <xdr:col>102</xdr:col>
      <xdr:colOff>165100</xdr:colOff>
      <xdr:row>58</xdr:row>
      <xdr:rowOff>153467</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19494500" y="9995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169994</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9310428" y="9771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70745</xdr:rowOff>
    </xdr:from>
    <xdr:to>
      <xdr:col>98</xdr:col>
      <xdr:colOff>38100</xdr:colOff>
      <xdr:row>59</xdr:row>
      <xdr:rowOff>895</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8605500" y="10014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17422</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8421428" y="9790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162014</xdr:rowOff>
    </xdr:from>
    <xdr:to>
      <xdr:col>116</xdr:col>
      <xdr:colOff>114300</xdr:colOff>
      <xdr:row>59</xdr:row>
      <xdr:rowOff>92164</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2110700" y="10106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76941</xdr:rowOff>
    </xdr:from>
    <xdr:ext cx="378565" cy="259045"/>
    <xdr:sp macro="" textlink="">
      <xdr:nvSpPr>
        <xdr:cNvPr id="805" name="貸付金該当値テキスト">
          <a:extLst>
            <a:ext uri="{FF2B5EF4-FFF2-40B4-BE49-F238E27FC236}">
              <a16:creationId xmlns:a16="http://schemas.microsoft.com/office/drawing/2014/main" id="{00000000-0008-0000-0600-000025030000}"/>
            </a:ext>
          </a:extLst>
        </xdr:cNvPr>
        <xdr:cNvSpPr txBox="1"/>
      </xdr:nvSpPr>
      <xdr:spPr>
        <a:xfrm>
          <a:off x="22212300" y="100210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161671</xdr:rowOff>
    </xdr:from>
    <xdr:to>
      <xdr:col>112</xdr:col>
      <xdr:colOff>38100</xdr:colOff>
      <xdr:row>59</xdr:row>
      <xdr:rowOff>91821</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1272500" y="10105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82948</xdr:rowOff>
    </xdr:from>
    <xdr:ext cx="378565"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134017" y="101984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160986</xdr:rowOff>
    </xdr:from>
    <xdr:to>
      <xdr:col>107</xdr:col>
      <xdr:colOff>101600</xdr:colOff>
      <xdr:row>59</xdr:row>
      <xdr:rowOff>91136</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0383500" y="10105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82263</xdr:rowOff>
    </xdr:from>
    <xdr:ext cx="378565"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245017" y="101978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159976</xdr:rowOff>
    </xdr:from>
    <xdr:to>
      <xdr:col>102</xdr:col>
      <xdr:colOff>165100</xdr:colOff>
      <xdr:row>59</xdr:row>
      <xdr:rowOff>90126</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19494500" y="10104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81253</xdr:rowOff>
    </xdr:from>
    <xdr:ext cx="378565"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56017" y="101968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160547</xdr:rowOff>
    </xdr:from>
    <xdr:to>
      <xdr:col>98</xdr:col>
      <xdr:colOff>38100</xdr:colOff>
      <xdr:row>59</xdr:row>
      <xdr:rowOff>90697</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8605500" y="1010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81824</xdr:rowOff>
    </xdr:from>
    <xdr:ext cx="378565"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7017" y="101973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7" name="繰出金グラフ枠">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73044</xdr:rowOff>
    </xdr:from>
    <xdr:to>
      <xdr:col>116</xdr:col>
      <xdr:colOff>62864</xdr:colOff>
      <xdr:row>78</xdr:row>
      <xdr:rowOff>35440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flipV="1">
          <a:off x="22159595" y="12245994"/>
          <a:ext cx="1269" cy="1162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39267</xdr:rowOff>
    </xdr:from>
    <xdr:ext cx="534377" cy="259045"/>
    <xdr:sp macro="" textlink="">
      <xdr:nvSpPr>
        <xdr:cNvPr id="839" name="繰出金最小値テキスト">
          <a:extLst>
            <a:ext uri="{FF2B5EF4-FFF2-40B4-BE49-F238E27FC236}">
              <a16:creationId xmlns:a16="http://schemas.microsoft.com/office/drawing/2014/main" id="{00000000-0008-0000-0600-000047030000}"/>
            </a:ext>
          </a:extLst>
        </xdr:cNvPr>
        <xdr:cNvSpPr txBox="1"/>
      </xdr:nvSpPr>
      <xdr:spPr>
        <a:xfrm>
          <a:off x="22212300" y="13412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35440</xdr:rowOff>
    </xdr:from>
    <xdr:to>
      <xdr:col>116</xdr:col>
      <xdr:colOff>152400</xdr:colOff>
      <xdr:row>78</xdr:row>
      <xdr:rowOff>35440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2072600" y="1340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19721</xdr:rowOff>
    </xdr:from>
    <xdr:ext cx="534377" cy="259045"/>
    <xdr:sp macro="" textlink="">
      <xdr:nvSpPr>
        <xdr:cNvPr id="841" name="繰出金最大値テキスト">
          <a:extLst>
            <a:ext uri="{FF2B5EF4-FFF2-40B4-BE49-F238E27FC236}">
              <a16:creationId xmlns:a16="http://schemas.microsoft.com/office/drawing/2014/main" id="{00000000-0008-0000-0600-000049030000}"/>
            </a:ext>
          </a:extLst>
        </xdr:cNvPr>
        <xdr:cNvSpPr txBox="1"/>
      </xdr:nvSpPr>
      <xdr:spPr>
        <a:xfrm>
          <a:off x="22212300" y="12021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73044</xdr:rowOff>
    </xdr:from>
    <xdr:to>
      <xdr:col>116</xdr:col>
      <xdr:colOff>152400</xdr:colOff>
      <xdr:row>71</xdr:row>
      <xdr:rowOff>73044</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2245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35440</xdr:rowOff>
    </xdr:from>
    <xdr:to>
      <xdr:col>116</xdr:col>
      <xdr:colOff>63500</xdr:colOff>
      <xdr:row>78</xdr:row>
      <xdr:rowOff>56814</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1323300" y="13408540"/>
          <a:ext cx="838200" cy="21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134542</xdr:rowOff>
    </xdr:from>
    <xdr:ext cx="534377" cy="259045"/>
    <xdr:sp macro="" textlink="">
      <xdr:nvSpPr>
        <xdr:cNvPr id="844" name="繰出金平均値テキスト">
          <a:extLst>
            <a:ext uri="{FF2B5EF4-FFF2-40B4-BE49-F238E27FC236}">
              <a16:creationId xmlns:a16="http://schemas.microsoft.com/office/drawing/2014/main" id="{00000000-0008-0000-0600-00004C030000}"/>
            </a:ext>
          </a:extLst>
        </xdr:cNvPr>
        <xdr:cNvSpPr txBox="1"/>
      </xdr:nvSpPr>
      <xdr:spPr>
        <a:xfrm>
          <a:off x="22212300" y="128218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111665</xdr:rowOff>
    </xdr:from>
    <xdr:to>
      <xdr:col>116</xdr:col>
      <xdr:colOff>114300</xdr:colOff>
      <xdr:row>76</xdr:row>
      <xdr:rowOff>41815</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2110700" y="1297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55995</xdr:rowOff>
    </xdr:from>
    <xdr:to>
      <xdr:col>111</xdr:col>
      <xdr:colOff>177800</xdr:colOff>
      <xdr:row>78</xdr:row>
      <xdr:rowOff>56814</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0434300" y="13429095"/>
          <a:ext cx="889000" cy="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120638</xdr:rowOff>
    </xdr:from>
    <xdr:to>
      <xdr:col>112</xdr:col>
      <xdr:colOff>38100</xdr:colOff>
      <xdr:row>76</xdr:row>
      <xdr:rowOff>50788</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1272500" y="12979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67315</xdr:rowOff>
    </xdr:from>
    <xdr:ext cx="534377"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1056111" y="12754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135700</xdr:rowOff>
    </xdr:from>
    <xdr:to>
      <xdr:col>107</xdr:col>
      <xdr:colOff>50800</xdr:colOff>
      <xdr:row>78</xdr:row>
      <xdr:rowOff>55995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9545300" y="13337350"/>
          <a:ext cx="889000" cy="91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123952</xdr:rowOff>
    </xdr:from>
    <xdr:to>
      <xdr:col>107</xdr:col>
      <xdr:colOff>101600</xdr:colOff>
      <xdr:row>76</xdr:row>
      <xdr:rowOff>54102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0383500" y="12982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70629</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0167111" y="12757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160446</xdr:rowOff>
    </xdr:from>
    <xdr:to>
      <xdr:col>102</xdr:col>
      <xdr:colOff>114300</xdr:colOff>
      <xdr:row>77</xdr:row>
      <xdr:rowOff>135700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656300" y="13190646"/>
          <a:ext cx="889000" cy="146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60458</xdr:rowOff>
    </xdr:from>
    <xdr:to>
      <xdr:col>102</xdr:col>
      <xdr:colOff>165100</xdr:colOff>
      <xdr:row>76</xdr:row>
      <xdr:rowOff>162058</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9494500" y="1309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7135</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9278111" y="12865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134086</xdr:rowOff>
    </xdr:from>
    <xdr:to>
      <xdr:col>98</xdr:col>
      <xdr:colOff>38100</xdr:colOff>
      <xdr:row>76</xdr:row>
      <xdr:rowOff>64236</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8605500" y="1299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80763</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8389111" y="1276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156090</xdr:rowOff>
    </xdr:from>
    <xdr:to>
      <xdr:col>116</xdr:col>
      <xdr:colOff>114300</xdr:colOff>
      <xdr:row>78</xdr:row>
      <xdr:rowOff>86240</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2110700" y="13357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71017</xdr:rowOff>
    </xdr:from>
    <xdr:ext cx="534377" cy="259045"/>
    <xdr:sp macro="" textlink="">
      <xdr:nvSpPr>
        <xdr:cNvPr id="863" name="繰出金該当値テキスト">
          <a:extLst>
            <a:ext uri="{FF2B5EF4-FFF2-40B4-BE49-F238E27FC236}">
              <a16:creationId xmlns:a16="http://schemas.microsoft.com/office/drawing/2014/main" id="{00000000-0008-0000-0600-00005F030000}"/>
            </a:ext>
          </a:extLst>
        </xdr:cNvPr>
        <xdr:cNvSpPr txBox="1"/>
      </xdr:nvSpPr>
      <xdr:spPr>
        <a:xfrm>
          <a:off x="22212300" y="13272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6014</xdr:rowOff>
    </xdr:from>
    <xdr:to>
      <xdr:col>112</xdr:col>
      <xdr:colOff>38100</xdr:colOff>
      <xdr:row>78</xdr:row>
      <xdr:rowOff>107614</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1272500" y="13379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98741</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3471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5195</xdr:rowOff>
    </xdr:from>
    <xdr:to>
      <xdr:col>107</xdr:col>
      <xdr:colOff>101600</xdr:colOff>
      <xdr:row>78</xdr:row>
      <xdr:rowOff>106795</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0383500" y="13378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97922</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347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84900</xdr:rowOff>
    </xdr:from>
    <xdr:to>
      <xdr:col>102</xdr:col>
      <xdr:colOff>165100</xdr:colOff>
      <xdr:row>78</xdr:row>
      <xdr:rowOff>15050</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9494500" y="1328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6177</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3379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109646</xdr:rowOff>
    </xdr:from>
    <xdr:to>
      <xdr:col>98</xdr:col>
      <xdr:colOff>38100</xdr:colOff>
      <xdr:row>77</xdr:row>
      <xdr:rowOff>39796</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8605500" y="1313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30923</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3232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6" name="前年度繰上充用金グラフ枠">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8" name="前年度繰上充用金最小値テキスト">
          <a:extLst>
            <a:ext uri="{FF2B5EF4-FFF2-40B4-BE49-F238E27FC236}">
              <a16:creationId xmlns:a16="http://schemas.microsoft.com/office/drawing/2014/main" id="{00000000-0008-0000-0600-00007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0" name="前年度繰上充用金最大値テキスト">
          <a:extLst>
            <a:ext uri="{FF2B5EF4-FFF2-40B4-BE49-F238E27FC236}">
              <a16:creationId xmlns:a16="http://schemas.microsoft.com/office/drawing/2014/main" id="{00000000-0008-0000-0600-00007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3" name="前年度繰上充用金平均値テキスト">
          <a:extLst>
            <a:ext uri="{FF2B5EF4-FFF2-40B4-BE49-F238E27FC236}">
              <a16:creationId xmlns:a16="http://schemas.microsoft.com/office/drawing/2014/main" id="{00000000-0008-0000-0600-00007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2" name="前年度繰上充用金該当値テキスト">
          <a:extLst>
            <a:ext uri="{FF2B5EF4-FFF2-40B4-BE49-F238E27FC236}">
              <a16:creationId xmlns:a16="http://schemas.microsoft.com/office/drawing/2014/main" id="{00000000-0008-0000-0600-00009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1" name="正方形/長方形 920">
          <a:extLst>
            <a:ext uri="{FF2B5EF4-FFF2-40B4-BE49-F238E27FC236}">
              <a16:creationId xmlns:a16="http://schemas.microsoft.com/office/drawing/2014/main" id="{00000000-0008-0000-0600-00009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474,811</a:t>
          </a:r>
          <a:r>
            <a:rPr kumimoji="1" lang="ja-JP" altLang="en-US" sz="1300">
              <a:latin typeface="ＭＳ Ｐゴシック" panose="020B0600070205080204" pitchFamily="50" charset="-128"/>
              <a:ea typeface="ＭＳ Ｐゴシック" panose="020B0600070205080204" pitchFamily="50" charset="-128"/>
            </a:rPr>
            <a:t>円となっており、昨年度から</a:t>
          </a:r>
          <a:r>
            <a:rPr kumimoji="1" lang="en-US" altLang="ja-JP" sz="1300">
              <a:latin typeface="ＭＳ Ｐゴシック" panose="020B0600070205080204" pitchFamily="50" charset="-128"/>
              <a:ea typeface="ＭＳ Ｐゴシック" panose="020B0600070205080204" pitchFamily="50" charset="-128"/>
            </a:rPr>
            <a:t>19,022</a:t>
          </a:r>
          <a:r>
            <a:rPr kumimoji="1" lang="ja-JP" altLang="en-US" sz="1300">
              <a:latin typeface="ＭＳ Ｐゴシック" panose="020B0600070205080204" pitchFamily="50" charset="-128"/>
              <a:ea typeface="ＭＳ Ｐゴシック" panose="020B0600070205080204" pitchFamily="50" charset="-128"/>
            </a:rPr>
            <a:t>円減少している。主な要因としては、障がい福祉サービス等事業費の増加などにより扶助費で</a:t>
          </a:r>
          <a:r>
            <a:rPr kumimoji="1" lang="en-US" altLang="ja-JP" sz="1300">
              <a:latin typeface="ＭＳ Ｐゴシック" panose="020B0600070205080204" pitchFamily="50" charset="-128"/>
              <a:ea typeface="ＭＳ Ｐゴシック" panose="020B0600070205080204" pitchFamily="50" charset="-128"/>
            </a:rPr>
            <a:t>10,989</a:t>
          </a:r>
          <a:r>
            <a:rPr kumimoji="1" lang="ja-JP" altLang="en-US" sz="1300">
              <a:latin typeface="ＭＳ Ｐゴシック" panose="020B0600070205080204" pitchFamily="50" charset="-128"/>
              <a:ea typeface="ＭＳ Ｐゴシック" panose="020B0600070205080204" pitchFamily="50" charset="-128"/>
            </a:rPr>
            <a:t>円増加しているが、普通建設事業費で</a:t>
          </a:r>
          <a:r>
            <a:rPr kumimoji="1" lang="en-US" altLang="ja-JP" sz="1300">
              <a:latin typeface="ＭＳ Ｐゴシック" panose="020B0600070205080204" pitchFamily="50" charset="-128"/>
              <a:ea typeface="ＭＳ Ｐゴシック" panose="020B0600070205080204" pitchFamily="50" charset="-128"/>
            </a:rPr>
            <a:t>35,178</a:t>
          </a:r>
          <a:r>
            <a:rPr kumimoji="1" lang="ja-JP" altLang="en-US" sz="1300">
              <a:latin typeface="ＭＳ Ｐゴシック" panose="020B0600070205080204" pitchFamily="50" charset="-128"/>
              <a:ea typeface="ＭＳ Ｐゴシック" panose="020B0600070205080204" pitchFamily="50" charset="-128"/>
            </a:rPr>
            <a:t>円減少したためである。</a:t>
          </a:r>
        </a:p>
        <a:p>
          <a:r>
            <a:rPr kumimoji="1" lang="ja-JP" altLang="en-US" sz="1300">
              <a:latin typeface="ＭＳ Ｐゴシック" panose="020B0600070205080204" pitchFamily="50" charset="-128"/>
              <a:ea typeface="ＭＳ Ｐゴシック" panose="020B0600070205080204" pitchFamily="50" charset="-128"/>
            </a:rPr>
            <a:t>　普通建設事業費は、昨年度より</a:t>
          </a:r>
          <a:r>
            <a:rPr kumimoji="1" lang="en-US" altLang="ja-JP" sz="1300">
              <a:latin typeface="ＭＳ Ｐゴシック" panose="020B0600070205080204" pitchFamily="50" charset="-128"/>
              <a:ea typeface="ＭＳ Ｐゴシック" panose="020B0600070205080204" pitchFamily="50" charset="-128"/>
            </a:rPr>
            <a:t>35,178</a:t>
          </a:r>
          <a:r>
            <a:rPr kumimoji="1" lang="ja-JP" altLang="en-US" sz="1300">
              <a:latin typeface="ＭＳ Ｐゴシック" panose="020B0600070205080204" pitchFamily="50" charset="-128"/>
              <a:ea typeface="ＭＳ Ｐゴシック" panose="020B0600070205080204" pitchFamily="50" charset="-128"/>
            </a:rPr>
            <a:t>円、類似団体平均より</a:t>
          </a:r>
          <a:r>
            <a:rPr kumimoji="1" lang="en-US" altLang="ja-JP" sz="1300">
              <a:latin typeface="ＭＳ Ｐゴシック" panose="020B0600070205080204" pitchFamily="50" charset="-128"/>
              <a:ea typeface="ＭＳ Ｐゴシック" panose="020B0600070205080204" pitchFamily="50" charset="-128"/>
            </a:rPr>
            <a:t>47,814</a:t>
          </a:r>
          <a:r>
            <a:rPr kumimoji="1" lang="ja-JP" altLang="en-US" sz="1300">
              <a:latin typeface="ＭＳ Ｐゴシック" panose="020B0600070205080204" pitchFamily="50" charset="-128"/>
              <a:ea typeface="ＭＳ Ｐゴシック" panose="020B0600070205080204" pitchFamily="50" charset="-128"/>
            </a:rPr>
            <a:t>円低くなっている。主な要因はみらい平地区への中学校建設のための用地取得を完了したことによるものである。今後も中学校建設などの大規模事業が控えているため、財政圧迫の要因とならないよう、抑制に努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茨城県つくばみらい市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53,446
52,563
79.16
26,205,623
25,376,723
613,693
13,521,383
19,878,385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20.9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a:extLst>
            <a:ext uri="{FF2B5EF4-FFF2-40B4-BE49-F238E27FC236}">
              <a16:creationId xmlns:a16="http://schemas.microsoft.com/office/drawing/2014/main" id="{00000000-0008-0000-07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17889</xdr:rowOff>
    </xdr:from>
    <xdr:to>
      <xdr:col>24</xdr:col>
      <xdr:colOff>62865</xdr:colOff>
      <xdr:row>38</xdr:row>
      <xdr:rowOff>61845</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4633595" y="5332839"/>
          <a:ext cx="1270" cy="1244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65672</xdr:rowOff>
    </xdr:from>
    <xdr:ext cx="469744" cy="259045"/>
    <xdr:sp macro="" textlink="">
      <xdr:nvSpPr>
        <xdr:cNvPr id="58" name="議会費最小値テキスト">
          <a:extLst>
            <a:ext uri="{FF2B5EF4-FFF2-40B4-BE49-F238E27FC236}">
              <a16:creationId xmlns:a16="http://schemas.microsoft.com/office/drawing/2014/main" id="{00000000-0008-0000-0700-00003A000000}"/>
            </a:ext>
          </a:extLst>
        </xdr:cNvPr>
        <xdr:cNvSpPr txBox="1"/>
      </xdr:nvSpPr>
      <xdr:spPr>
        <a:xfrm>
          <a:off x="4686300" y="6580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61845</xdr:rowOff>
    </xdr:from>
    <xdr:to>
      <xdr:col>24</xdr:col>
      <xdr:colOff>152400</xdr:colOff>
      <xdr:row>38</xdr:row>
      <xdr:rowOff>61845</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6576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136016</xdr:rowOff>
    </xdr:from>
    <xdr:ext cx="534377" cy="259045"/>
    <xdr:sp macro="" textlink="">
      <xdr:nvSpPr>
        <xdr:cNvPr id="60" name="議会費最大値テキスト">
          <a:extLst>
            <a:ext uri="{FF2B5EF4-FFF2-40B4-BE49-F238E27FC236}">
              <a16:creationId xmlns:a16="http://schemas.microsoft.com/office/drawing/2014/main" id="{00000000-0008-0000-0700-00003C000000}"/>
            </a:ext>
          </a:extLst>
        </xdr:cNvPr>
        <xdr:cNvSpPr txBox="1"/>
      </xdr:nvSpPr>
      <xdr:spPr>
        <a:xfrm>
          <a:off x="4686300" y="5108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22,240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17889</xdr:rowOff>
    </xdr:from>
    <xdr:to>
      <xdr:col>24</xdr:col>
      <xdr:colOff>152400</xdr:colOff>
      <xdr:row>31</xdr:row>
      <xdr:rowOff>17889</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5332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33891</xdr:rowOff>
    </xdr:from>
    <xdr:to>
      <xdr:col>24</xdr:col>
      <xdr:colOff>63500</xdr:colOff>
      <xdr:row>38</xdr:row>
      <xdr:rowOff>37875</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3797300" y="6548991"/>
          <a:ext cx="838200" cy="3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93358</xdr:rowOff>
    </xdr:from>
    <xdr:ext cx="469744" cy="259045"/>
    <xdr:sp macro="" textlink="">
      <xdr:nvSpPr>
        <xdr:cNvPr id="63" name="議会費平均値テキスト">
          <a:extLst>
            <a:ext uri="{FF2B5EF4-FFF2-40B4-BE49-F238E27FC236}">
              <a16:creationId xmlns:a16="http://schemas.microsoft.com/office/drawing/2014/main" id="{00000000-0008-0000-0700-00003F000000}"/>
            </a:ext>
          </a:extLst>
        </xdr:cNvPr>
        <xdr:cNvSpPr txBox="1"/>
      </xdr:nvSpPr>
      <xdr:spPr>
        <a:xfrm>
          <a:off x="4686300" y="6265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70481</xdr:rowOff>
    </xdr:from>
    <xdr:to>
      <xdr:col>24</xdr:col>
      <xdr:colOff>114300</xdr:colOff>
      <xdr:row>38</xdr:row>
      <xdr:rowOff>631</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4584700" y="6414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31735</xdr:rowOff>
    </xdr:from>
    <xdr:to>
      <xdr:col>19</xdr:col>
      <xdr:colOff>177800</xdr:colOff>
      <xdr:row>38</xdr:row>
      <xdr:rowOff>37875</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908300" y="6546835"/>
          <a:ext cx="889000" cy="6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74531</xdr:rowOff>
    </xdr:from>
    <xdr:to>
      <xdr:col>20</xdr:col>
      <xdr:colOff>38100</xdr:colOff>
      <xdr:row>38</xdr:row>
      <xdr:rowOff>4680</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3746500" y="641818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21208</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3562428" y="6193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31735</xdr:rowOff>
    </xdr:from>
    <xdr:to>
      <xdr:col>15</xdr:col>
      <xdr:colOff>50800</xdr:colOff>
      <xdr:row>38</xdr:row>
      <xdr:rowOff>39835</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2019300" y="6546835"/>
          <a:ext cx="889000" cy="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76882</xdr:rowOff>
    </xdr:from>
    <xdr:to>
      <xdr:col>15</xdr:col>
      <xdr:colOff>101600</xdr:colOff>
      <xdr:row>38</xdr:row>
      <xdr:rowOff>7032</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2857500" y="642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23559</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2673428" y="6195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39835</xdr:rowOff>
    </xdr:from>
    <xdr:to>
      <xdr:col>10</xdr:col>
      <xdr:colOff>114300</xdr:colOff>
      <xdr:row>38</xdr:row>
      <xdr:rowOff>56228</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flipV="1">
          <a:off x="1130300" y="6554935"/>
          <a:ext cx="889000" cy="16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94974</xdr:rowOff>
    </xdr:from>
    <xdr:to>
      <xdr:col>10</xdr:col>
      <xdr:colOff>165100</xdr:colOff>
      <xdr:row>38</xdr:row>
      <xdr:rowOff>25124</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968500" y="6438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41651</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1784428" y="6213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84916</xdr:rowOff>
    </xdr:from>
    <xdr:to>
      <xdr:col>6</xdr:col>
      <xdr:colOff>38100</xdr:colOff>
      <xdr:row>38</xdr:row>
      <xdr:rowOff>15066</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079500" y="6428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31593</xdr:rowOff>
    </xdr:from>
    <xdr:ext cx="469744"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895428" y="6203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154541</xdr:rowOff>
    </xdr:from>
    <xdr:to>
      <xdr:col>24</xdr:col>
      <xdr:colOff>114300</xdr:colOff>
      <xdr:row>38</xdr:row>
      <xdr:rowOff>84691</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4584700" y="6498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69468</xdr:rowOff>
    </xdr:from>
    <xdr:ext cx="469744" cy="259045"/>
    <xdr:sp macro="" textlink="">
      <xdr:nvSpPr>
        <xdr:cNvPr id="82" name="議会費該当値テキスト">
          <a:extLst>
            <a:ext uri="{FF2B5EF4-FFF2-40B4-BE49-F238E27FC236}">
              <a16:creationId xmlns:a16="http://schemas.microsoft.com/office/drawing/2014/main" id="{00000000-0008-0000-0700-000052000000}"/>
            </a:ext>
          </a:extLst>
        </xdr:cNvPr>
        <xdr:cNvSpPr txBox="1"/>
      </xdr:nvSpPr>
      <xdr:spPr>
        <a:xfrm>
          <a:off x="4686300" y="6413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158525</xdr:rowOff>
    </xdr:from>
    <xdr:to>
      <xdr:col>20</xdr:col>
      <xdr:colOff>38100</xdr:colOff>
      <xdr:row>38</xdr:row>
      <xdr:rowOff>88675</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3746500" y="6502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79802</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3562428" y="6594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152386</xdr:rowOff>
    </xdr:from>
    <xdr:to>
      <xdr:col>15</xdr:col>
      <xdr:colOff>101600</xdr:colOff>
      <xdr:row>38</xdr:row>
      <xdr:rowOff>82536</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2857500" y="6496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73662</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2673428" y="6588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160485</xdr:rowOff>
    </xdr:from>
    <xdr:to>
      <xdr:col>10</xdr:col>
      <xdr:colOff>165100</xdr:colOff>
      <xdr:row>38</xdr:row>
      <xdr:rowOff>90635</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968500" y="650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81762</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1784428" y="6596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5428</xdr:rowOff>
    </xdr:from>
    <xdr:to>
      <xdr:col>6</xdr:col>
      <xdr:colOff>38100</xdr:colOff>
      <xdr:row>38</xdr:row>
      <xdr:rowOff>107028</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079500" y="652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98155</xdr:rowOff>
    </xdr:from>
    <xdr:ext cx="469744"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895428" y="6613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138447</xdr:rowOff>
    </xdr:from>
    <xdr:to>
      <xdr:col>24</xdr:col>
      <xdr:colOff>62865</xdr:colOff>
      <xdr:row>58</xdr:row>
      <xdr:rowOff>141456</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882397"/>
          <a:ext cx="1270" cy="1203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145283</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089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141456</xdr:rowOff>
    </xdr:from>
    <xdr:to>
      <xdr:col>24</xdr:col>
      <xdr:colOff>152400</xdr:colOff>
      <xdr:row>58</xdr:row>
      <xdr:rowOff>141456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085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85124</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657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670,658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138447</xdr:rowOff>
    </xdr:from>
    <xdr:to>
      <xdr:col>24</xdr:col>
      <xdr:colOff>152400</xdr:colOff>
      <xdr:row>51</xdr:row>
      <xdr:rowOff>138447</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882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44789</xdr:rowOff>
    </xdr:from>
    <xdr:to>
      <xdr:col>24</xdr:col>
      <xdr:colOff>63500</xdr:colOff>
      <xdr:row>58</xdr:row>
      <xdr:rowOff>54962</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988889"/>
          <a:ext cx="838200" cy="1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3573</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76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152146</xdr:rowOff>
    </xdr:from>
    <xdr:to>
      <xdr:col>24</xdr:col>
      <xdr:colOff>114300</xdr:colOff>
      <xdr:row>58</xdr:row>
      <xdr:rowOff>82296</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924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7879</xdr:rowOff>
    </xdr:from>
    <xdr:to>
      <xdr:col>19</xdr:col>
      <xdr:colOff>177800</xdr:colOff>
      <xdr:row>58</xdr:row>
      <xdr:rowOff>54962</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951979"/>
          <a:ext cx="889000" cy="47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142350</xdr:rowOff>
    </xdr:from>
    <xdr:to>
      <xdr:col>20</xdr:col>
      <xdr:colOff>38100</xdr:colOff>
      <xdr:row>58</xdr:row>
      <xdr:rowOff>72500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1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89027</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497795" y="9690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90515</xdr:rowOff>
    </xdr:from>
    <xdr:to>
      <xdr:col>15</xdr:col>
      <xdr:colOff>50800</xdr:colOff>
      <xdr:row>58</xdr:row>
      <xdr:rowOff>7879</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9863165"/>
          <a:ext cx="889000" cy="88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138409</xdr:rowOff>
    </xdr:from>
    <xdr:to>
      <xdr:col>15</xdr:col>
      <xdr:colOff>101600</xdr:colOff>
      <xdr:row>58</xdr:row>
      <xdr:rowOff>68559</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11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59686</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10003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90515</xdr:rowOff>
    </xdr:from>
    <xdr:to>
      <xdr:col>10</xdr:col>
      <xdr:colOff>114300</xdr:colOff>
      <xdr:row>58</xdr:row>
      <xdr:rowOff>132301</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9863165"/>
          <a:ext cx="889000" cy="213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152531</xdr:rowOff>
    </xdr:from>
    <xdr:to>
      <xdr:col>10</xdr:col>
      <xdr:colOff>165100</xdr:colOff>
      <xdr:row>57</xdr:row>
      <xdr:rowOff>82681</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753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99208</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9528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20396</xdr:rowOff>
    </xdr:from>
    <xdr:to>
      <xdr:col>6</xdr:col>
      <xdr:colOff>38100</xdr:colOff>
      <xdr:row>58</xdr:row>
      <xdr:rowOff>121996</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964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138523</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63111" y="9739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165439</xdr:rowOff>
    </xdr:from>
    <xdr:to>
      <xdr:col>24</xdr:col>
      <xdr:colOff>114300</xdr:colOff>
      <xdr:row>58</xdr:row>
      <xdr:rowOff>95589</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938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130573</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903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4162</xdr:rowOff>
    </xdr:from>
    <xdr:to>
      <xdr:col>20</xdr:col>
      <xdr:colOff>38100</xdr:colOff>
      <xdr:row>58</xdr:row>
      <xdr:rowOff>105762</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948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96889</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10040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128529</xdr:rowOff>
    </xdr:from>
    <xdr:to>
      <xdr:col>15</xdr:col>
      <xdr:colOff>101600</xdr:colOff>
      <xdr:row>58</xdr:row>
      <xdr:rowOff>58679</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901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75206</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9676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39715</xdr:rowOff>
    </xdr:from>
    <xdr:to>
      <xdr:col>10</xdr:col>
      <xdr:colOff>165100</xdr:colOff>
      <xdr:row>57</xdr:row>
      <xdr:rowOff>141315</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81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132442</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9905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81501</xdr:rowOff>
    </xdr:from>
    <xdr:to>
      <xdr:col>6</xdr:col>
      <xdr:colOff>38100</xdr:colOff>
      <xdr:row>59</xdr:row>
      <xdr:rowOff>11651</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1002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2778</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63111" y="10118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62121</xdr:rowOff>
    </xdr:from>
    <xdr:to>
      <xdr:col>24</xdr:col>
      <xdr:colOff>62865</xdr:colOff>
      <xdr:row>78</xdr:row>
      <xdr:rowOff>21456</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235071"/>
          <a:ext cx="1270" cy="1159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25283</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398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21456</xdr:rowOff>
    </xdr:from>
    <xdr:to>
      <xdr:col>24</xdr:col>
      <xdr:colOff>152400</xdr:colOff>
      <xdr:row>78</xdr:row>
      <xdr:rowOff>21456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394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8798</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010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455,362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62121</xdr:rowOff>
    </xdr:from>
    <xdr:to>
      <xdr:col>24</xdr:col>
      <xdr:colOff>152400</xdr:colOff>
      <xdr:row>71</xdr:row>
      <xdr:rowOff>62121</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235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133944</xdr:rowOff>
    </xdr:from>
    <xdr:to>
      <xdr:col>24</xdr:col>
      <xdr:colOff>63500</xdr:colOff>
      <xdr:row>78</xdr:row>
      <xdr:rowOff>14244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3335594"/>
          <a:ext cx="838200" cy="5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61256</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29200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38379</xdr:rowOff>
    </xdr:from>
    <xdr:to>
      <xdr:col>24</xdr:col>
      <xdr:colOff>114300</xdr:colOff>
      <xdr:row>76</xdr:row>
      <xdr:rowOff>139979</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068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150475</xdr:rowOff>
    </xdr:from>
    <xdr:to>
      <xdr:col>19</xdr:col>
      <xdr:colOff>177800</xdr:colOff>
      <xdr:row>78</xdr:row>
      <xdr:rowOff>14244</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908300" y="13352125"/>
          <a:ext cx="889000" cy="35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93804</xdr:rowOff>
    </xdr:from>
    <xdr:to>
      <xdr:col>20</xdr:col>
      <xdr:colOff>38100</xdr:colOff>
      <xdr:row>77</xdr:row>
      <xdr:rowOff>23954</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12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40481</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2899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150475</xdr:rowOff>
    </xdr:from>
    <xdr:to>
      <xdr:col>15</xdr:col>
      <xdr:colOff>50800</xdr:colOff>
      <xdr:row>78</xdr:row>
      <xdr:rowOff>67494</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3352125"/>
          <a:ext cx="889000" cy="88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60996</xdr:rowOff>
    </xdr:from>
    <xdr:to>
      <xdr:col>15</xdr:col>
      <xdr:colOff>101600</xdr:colOff>
      <xdr:row>76</xdr:row>
      <xdr:rowOff>162596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091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7673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2866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67494</xdr:rowOff>
    </xdr:from>
    <xdr:to>
      <xdr:col>10</xdr:col>
      <xdr:colOff>114300</xdr:colOff>
      <xdr:row>78</xdr:row>
      <xdr:rowOff>87347</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440594"/>
          <a:ext cx="889000" cy="19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119762</xdr:rowOff>
    </xdr:from>
    <xdr:to>
      <xdr:col>10</xdr:col>
      <xdr:colOff>165100</xdr:colOff>
      <xdr:row>78</xdr:row>
      <xdr:rowOff>49912</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32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66439</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096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140370</xdr:rowOff>
    </xdr:from>
    <xdr:to>
      <xdr:col>6</xdr:col>
      <xdr:colOff>38100</xdr:colOff>
      <xdr:row>78</xdr:row>
      <xdr:rowOff>70520</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34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87047</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117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83144</xdr:rowOff>
    </xdr:from>
    <xdr:to>
      <xdr:col>24</xdr:col>
      <xdr:colOff>114300</xdr:colOff>
      <xdr:row>78</xdr:row>
      <xdr:rowOff>13294</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284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169521</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3199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134894</xdr:rowOff>
    </xdr:from>
    <xdr:to>
      <xdr:col>20</xdr:col>
      <xdr:colOff>38100</xdr:colOff>
      <xdr:row>78</xdr:row>
      <xdr:rowOff>65044</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33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56171</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3429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99675</xdr:rowOff>
    </xdr:from>
    <xdr:to>
      <xdr:col>15</xdr:col>
      <xdr:colOff>101600</xdr:colOff>
      <xdr:row>78</xdr:row>
      <xdr:rowOff>29825</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301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20952</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3394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16694</xdr:rowOff>
    </xdr:from>
    <xdr:to>
      <xdr:col>10</xdr:col>
      <xdr:colOff>165100</xdr:colOff>
      <xdr:row>78</xdr:row>
      <xdr:rowOff>118294</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38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109421</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3482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36547</xdr:rowOff>
    </xdr:from>
    <xdr:to>
      <xdr:col>6</xdr:col>
      <xdr:colOff>38100</xdr:colOff>
      <xdr:row>78</xdr:row>
      <xdr:rowOff>138147</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409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129274</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502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129231</xdr:rowOff>
    </xdr:from>
    <xdr:to>
      <xdr:col>24</xdr:col>
      <xdr:colOff>62865</xdr:colOff>
      <xdr:row>98</xdr:row>
      <xdr:rowOff>13109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88281"/>
          <a:ext cx="1270" cy="1426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16936</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819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13109</xdr:rowOff>
    </xdr:from>
    <xdr:to>
      <xdr:col>24</xdr:col>
      <xdr:colOff>152400</xdr:colOff>
      <xdr:row>98</xdr:row>
      <xdr:rowOff>13109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815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75908</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63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213,874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129231</xdr:rowOff>
    </xdr:from>
    <xdr:to>
      <xdr:col>24</xdr:col>
      <xdr:colOff>152400</xdr:colOff>
      <xdr:row>89</xdr:row>
      <xdr:rowOff>129231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88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154094</xdr:rowOff>
    </xdr:from>
    <xdr:to>
      <xdr:col>24</xdr:col>
      <xdr:colOff>63500</xdr:colOff>
      <xdr:row>98</xdr:row>
      <xdr:rowOff>13109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784744"/>
          <a:ext cx="838200" cy="30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73097</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3608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50220</xdr:rowOff>
    </xdr:from>
    <xdr:to>
      <xdr:col>24</xdr:col>
      <xdr:colOff>114300</xdr:colOff>
      <xdr:row>96</xdr:row>
      <xdr:rowOff>151820</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50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154094</xdr:rowOff>
    </xdr:from>
    <xdr:to>
      <xdr:col>19</xdr:col>
      <xdr:colOff>177800</xdr:colOff>
      <xdr:row>97</xdr:row>
      <xdr:rowOff>159184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784744"/>
          <a:ext cx="889000" cy="5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24923</xdr:rowOff>
    </xdr:from>
    <xdr:to>
      <xdr:col>20</xdr:col>
      <xdr:colOff>38100</xdr:colOff>
      <xdr:row>96</xdr:row>
      <xdr:rowOff>126523</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484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143050</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259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159184</xdr:rowOff>
    </xdr:from>
    <xdr:to>
      <xdr:col>15</xdr:col>
      <xdr:colOff>50800</xdr:colOff>
      <xdr:row>98</xdr:row>
      <xdr:rowOff>34277</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789834"/>
          <a:ext cx="889000" cy="4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18492</xdr:rowOff>
    </xdr:from>
    <xdr:to>
      <xdr:col>15</xdr:col>
      <xdr:colOff>101600</xdr:colOff>
      <xdr:row>96</xdr:row>
      <xdr:rowOff>120092</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47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136619</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252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34277</xdr:rowOff>
    </xdr:from>
    <xdr:to>
      <xdr:col>10</xdr:col>
      <xdr:colOff>114300</xdr:colOff>
      <xdr:row>98</xdr:row>
      <xdr:rowOff>41334</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836377"/>
          <a:ext cx="889000" cy="7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140670</xdr:rowOff>
    </xdr:from>
    <xdr:to>
      <xdr:col>10</xdr:col>
      <xdr:colOff>165100</xdr:colOff>
      <xdr:row>97</xdr:row>
      <xdr:rowOff>70820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599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87347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375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145684</xdr:rowOff>
    </xdr:from>
    <xdr:to>
      <xdr:col>6</xdr:col>
      <xdr:colOff>38100</xdr:colOff>
      <xdr:row>97</xdr:row>
      <xdr:rowOff>75834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04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92361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380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133759</xdr:rowOff>
    </xdr:from>
    <xdr:to>
      <xdr:col>24</xdr:col>
      <xdr:colOff>114300</xdr:colOff>
      <xdr:row>98</xdr:row>
      <xdr:rowOff>63909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764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48686</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679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103294</xdr:rowOff>
    </xdr:from>
    <xdr:to>
      <xdr:col>20</xdr:col>
      <xdr:colOff>38100</xdr:colOff>
      <xdr:row>98</xdr:row>
      <xdr:rowOff>33444</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73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24571</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826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108384</xdr:rowOff>
    </xdr:from>
    <xdr:to>
      <xdr:col>15</xdr:col>
      <xdr:colOff>101600</xdr:colOff>
      <xdr:row>98</xdr:row>
      <xdr:rowOff>38534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739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29661</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831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154927</xdr:rowOff>
    </xdr:from>
    <xdr:to>
      <xdr:col>10</xdr:col>
      <xdr:colOff>165100</xdr:colOff>
      <xdr:row>98</xdr:row>
      <xdr:rowOff>85077</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785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76204</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878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161984</xdr:rowOff>
    </xdr:from>
    <xdr:to>
      <xdr:col>6</xdr:col>
      <xdr:colOff>38100</xdr:colOff>
      <xdr:row>98</xdr:row>
      <xdr:rowOff>92134</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792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83261</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885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146101</xdr:rowOff>
    </xdr:from>
    <xdr:to>
      <xdr:col>54</xdr:col>
      <xdr:colOff>189865</xdr:colOff>
      <xdr:row>38</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461051"/>
          <a:ext cx="1270" cy="1193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92778</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236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146101</xdr:rowOff>
    </xdr:from>
    <xdr:to>
      <xdr:col>55</xdr:col>
      <xdr:colOff>88900</xdr:colOff>
      <xdr:row>31</xdr:row>
      <xdr:rowOff>146101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461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142867</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3150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119990</xdr:rowOff>
    </xdr:from>
    <xdr:to>
      <xdr:col>55</xdr:col>
      <xdr:colOff>50800</xdr:colOff>
      <xdr:row>38</xdr:row>
      <xdr:rowOff>50140</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4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115418</xdr:rowOff>
    </xdr:from>
    <xdr:to>
      <xdr:col>50</xdr:col>
      <xdr:colOff>165100</xdr:colOff>
      <xdr:row>38</xdr:row>
      <xdr:rowOff>45568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459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62095</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2342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89129</xdr:rowOff>
    </xdr:from>
    <xdr:to>
      <xdr:col>46</xdr:col>
      <xdr:colOff>38100</xdr:colOff>
      <xdr:row>38</xdr:row>
      <xdr:rowOff>19279</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432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35806</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2080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12548</xdr:rowOff>
    </xdr:from>
    <xdr:to>
      <xdr:col>41</xdr:col>
      <xdr:colOff>101600</xdr:colOff>
      <xdr:row>37</xdr:row>
      <xdr:rowOff>114148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356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130675</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26428" y="6131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25807</xdr:rowOff>
    </xdr:from>
    <xdr:to>
      <xdr:col>36</xdr:col>
      <xdr:colOff>165100</xdr:colOff>
      <xdr:row>37</xdr:row>
      <xdr:rowOff>127407</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369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143934</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37428" y="6144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34830</xdr:rowOff>
    </xdr:from>
    <xdr:to>
      <xdr:col>54</xdr:col>
      <xdr:colOff>189865</xdr:colOff>
      <xdr:row>59</xdr:row>
      <xdr:rowOff>13322</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78780"/>
          <a:ext cx="1270" cy="1350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17149</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32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13322</xdr:rowOff>
    </xdr:from>
    <xdr:to>
      <xdr:col>55</xdr:col>
      <xdr:colOff>88900</xdr:colOff>
      <xdr:row>59</xdr:row>
      <xdr:rowOff>13322</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28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152957</xdr:rowOff>
    </xdr:from>
    <xdr:ext cx="534377"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54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72,505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34830</xdr:rowOff>
    </xdr:from>
    <xdr:to>
      <xdr:col>55</xdr:col>
      <xdr:colOff>88900</xdr:colOff>
      <xdr:row>51</xdr:row>
      <xdr:rowOff>34830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78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48984</xdr:rowOff>
    </xdr:from>
    <xdr:to>
      <xdr:col>55</xdr:col>
      <xdr:colOff>0</xdr:colOff>
      <xdr:row>58</xdr:row>
      <xdr:rowOff>63767</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9993084"/>
          <a:ext cx="838200" cy="14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128617</xdr:rowOff>
    </xdr:from>
    <xdr:ext cx="534377"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5583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105740</xdr:rowOff>
    </xdr:from>
    <xdr:to>
      <xdr:col>55</xdr:col>
      <xdr:colOff>50800</xdr:colOff>
      <xdr:row>57</xdr:row>
      <xdr:rowOff>35890</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7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48984</xdr:rowOff>
    </xdr:from>
    <xdr:to>
      <xdr:col>50</xdr:col>
      <xdr:colOff>114300</xdr:colOff>
      <xdr:row>58</xdr:row>
      <xdr:rowOff>65577</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9993084"/>
          <a:ext cx="889000" cy="16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132372</xdr:rowOff>
    </xdr:from>
    <xdr:to>
      <xdr:col>50</xdr:col>
      <xdr:colOff>165100</xdr:colOff>
      <xdr:row>57</xdr:row>
      <xdr:rowOff>62522</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73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79049</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72111" y="9508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62376</xdr:rowOff>
    </xdr:from>
    <xdr:to>
      <xdr:col>45</xdr:col>
      <xdr:colOff>177800</xdr:colOff>
      <xdr:row>58</xdr:row>
      <xdr:rowOff>65577</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10006476"/>
          <a:ext cx="8890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138087</xdr:rowOff>
    </xdr:from>
    <xdr:to>
      <xdr:col>46</xdr:col>
      <xdr:colOff>38100</xdr:colOff>
      <xdr:row>57</xdr:row>
      <xdr:rowOff>68237</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739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84764</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83111" y="9514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43364</xdr:rowOff>
    </xdr:from>
    <xdr:to>
      <xdr:col>41</xdr:col>
      <xdr:colOff>50800</xdr:colOff>
      <xdr:row>58</xdr:row>
      <xdr:rowOff>62376</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987464"/>
          <a:ext cx="889000" cy="19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105149</xdr:rowOff>
    </xdr:from>
    <xdr:to>
      <xdr:col>41</xdr:col>
      <xdr:colOff>101600</xdr:colOff>
      <xdr:row>57</xdr:row>
      <xdr:rowOff>35299</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70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51826</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94111" y="948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96291</xdr:rowOff>
    </xdr:from>
    <xdr:to>
      <xdr:col>36</xdr:col>
      <xdr:colOff>165100</xdr:colOff>
      <xdr:row>57</xdr:row>
      <xdr:rowOff>26441</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697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42968</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05111" y="9472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12967</xdr:rowOff>
    </xdr:from>
    <xdr:to>
      <xdr:col>55</xdr:col>
      <xdr:colOff>50800</xdr:colOff>
      <xdr:row>58</xdr:row>
      <xdr:rowOff>114567</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957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99344</xdr:rowOff>
    </xdr:from>
    <xdr:ext cx="469744"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871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169634</xdr:rowOff>
    </xdr:from>
    <xdr:to>
      <xdr:col>50</xdr:col>
      <xdr:colOff>165100</xdr:colOff>
      <xdr:row>58</xdr:row>
      <xdr:rowOff>99784</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942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90911</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04428" y="10035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14777</xdr:rowOff>
    </xdr:from>
    <xdr:to>
      <xdr:col>46</xdr:col>
      <xdr:colOff>38100</xdr:colOff>
      <xdr:row>58</xdr:row>
      <xdr:rowOff>116377</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95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107504</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15428" y="10051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11576</xdr:rowOff>
    </xdr:from>
    <xdr:to>
      <xdr:col>41</xdr:col>
      <xdr:colOff>101600</xdr:colOff>
      <xdr:row>58</xdr:row>
      <xdr:rowOff>113176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95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104303</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26428" y="1004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164014</xdr:rowOff>
    </xdr:from>
    <xdr:to>
      <xdr:col>36</xdr:col>
      <xdr:colOff>165100</xdr:colOff>
      <xdr:row>58</xdr:row>
      <xdr:rowOff>94164</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936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85291</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37428" y="10029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34227</xdr:rowOff>
    </xdr:from>
    <xdr:to>
      <xdr:col>54</xdr:col>
      <xdr:colOff>189865</xdr:colOff>
      <xdr:row>79</xdr:row>
      <xdr:rowOff>21768</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207177"/>
          <a:ext cx="1270" cy="1359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25595</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70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21768</xdr:rowOff>
    </xdr:from>
    <xdr:to>
      <xdr:col>55</xdr:col>
      <xdr:colOff>88900</xdr:colOff>
      <xdr:row>79</xdr:row>
      <xdr:rowOff>21768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66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152354</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982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108,805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34227</xdr:rowOff>
    </xdr:from>
    <xdr:to>
      <xdr:col>55</xdr:col>
      <xdr:colOff>88900</xdr:colOff>
      <xdr:row>71</xdr:row>
      <xdr:rowOff>34227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207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156108</xdr:rowOff>
    </xdr:from>
    <xdr:to>
      <xdr:col>55</xdr:col>
      <xdr:colOff>0</xdr:colOff>
      <xdr:row>79</xdr:row>
      <xdr:rowOff>21768</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529208"/>
          <a:ext cx="838200" cy="37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94721</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249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71844</xdr:rowOff>
    </xdr:from>
    <xdr:to>
      <xdr:col>55</xdr:col>
      <xdr:colOff>50800</xdr:colOff>
      <xdr:row>78</xdr:row>
      <xdr:rowOff>1994</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273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156108</xdr:rowOff>
    </xdr:from>
    <xdr:to>
      <xdr:col>50</xdr:col>
      <xdr:colOff>114300</xdr:colOff>
      <xdr:row>79</xdr:row>
      <xdr:rowOff>19075</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529208"/>
          <a:ext cx="889000" cy="34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23661</xdr:rowOff>
    </xdr:from>
    <xdr:to>
      <xdr:col>50</xdr:col>
      <xdr:colOff>165100</xdr:colOff>
      <xdr:row>77</xdr:row>
      <xdr:rowOff>125261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22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141788</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000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154254</xdr:rowOff>
    </xdr:from>
    <xdr:to>
      <xdr:col>45</xdr:col>
      <xdr:colOff>177800</xdr:colOff>
      <xdr:row>79</xdr:row>
      <xdr:rowOff>19075</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7861300" y="13527354"/>
          <a:ext cx="889000" cy="36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56338</xdr:rowOff>
    </xdr:from>
    <xdr:to>
      <xdr:col>46</xdr:col>
      <xdr:colOff>38100</xdr:colOff>
      <xdr:row>77</xdr:row>
      <xdr:rowOff>157938</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5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3015</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033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154254</xdr:rowOff>
    </xdr:from>
    <xdr:to>
      <xdr:col>41</xdr:col>
      <xdr:colOff>50800</xdr:colOff>
      <xdr:row>79</xdr:row>
      <xdr:rowOff>25057</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527354"/>
          <a:ext cx="889000" cy="4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46038</xdr:rowOff>
    </xdr:from>
    <xdr:to>
      <xdr:col>41</xdr:col>
      <xdr:colOff>101600</xdr:colOff>
      <xdr:row>77</xdr:row>
      <xdr:rowOff>147638</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247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164165</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022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146862</xdr:rowOff>
    </xdr:from>
    <xdr:to>
      <xdr:col>36</xdr:col>
      <xdr:colOff>165100</xdr:colOff>
      <xdr:row>78</xdr:row>
      <xdr:rowOff>77012</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34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93539</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123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142418</xdr:rowOff>
    </xdr:from>
    <xdr:to>
      <xdr:col>55</xdr:col>
      <xdr:colOff>50800</xdr:colOff>
      <xdr:row>79</xdr:row>
      <xdr:rowOff>72568</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515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57345</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430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105308</xdr:rowOff>
    </xdr:from>
    <xdr:to>
      <xdr:col>50</xdr:col>
      <xdr:colOff>165100</xdr:colOff>
      <xdr:row>79</xdr:row>
      <xdr:rowOff>35458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478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26585</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571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139725</xdr:rowOff>
    </xdr:from>
    <xdr:to>
      <xdr:col>46</xdr:col>
      <xdr:colOff>38100</xdr:colOff>
      <xdr:row>79</xdr:row>
      <xdr:rowOff>69875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51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61002</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605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103454</xdr:rowOff>
    </xdr:from>
    <xdr:to>
      <xdr:col>41</xdr:col>
      <xdr:colOff>101600</xdr:colOff>
      <xdr:row>79</xdr:row>
      <xdr:rowOff>33604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476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24731</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569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145707</xdr:rowOff>
    </xdr:from>
    <xdr:to>
      <xdr:col>36</xdr:col>
      <xdr:colOff>165100</xdr:colOff>
      <xdr:row>79</xdr:row>
      <xdr:rowOff>75857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518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66984</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611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57043</xdr:rowOff>
    </xdr:from>
    <xdr:to>
      <xdr:col>54</xdr:col>
      <xdr:colOff>189865</xdr:colOff>
      <xdr:row>98</xdr:row>
      <xdr:rowOff>46655</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830443"/>
          <a:ext cx="1270" cy="1018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50482</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852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46655</xdr:rowOff>
    </xdr:from>
    <xdr:to>
      <xdr:col>55</xdr:col>
      <xdr:colOff>88900</xdr:colOff>
      <xdr:row>98</xdr:row>
      <xdr:rowOff>46655</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848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3720</xdr:rowOff>
    </xdr:from>
    <xdr:ext cx="599010"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605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243,079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57043</xdr:rowOff>
    </xdr:from>
    <xdr:to>
      <xdr:col>55</xdr:col>
      <xdr:colOff>88900</xdr:colOff>
      <xdr:row>92</xdr:row>
      <xdr:rowOff>57043</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830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58131</xdr:rowOff>
    </xdr:from>
    <xdr:to>
      <xdr:col>55</xdr:col>
      <xdr:colOff>0</xdr:colOff>
      <xdr:row>97</xdr:row>
      <xdr:rowOff>78586</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9639300" y="16688781"/>
          <a:ext cx="838200" cy="20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15046</xdr:rowOff>
    </xdr:from>
    <xdr:ext cx="534377"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4742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163619</xdr:rowOff>
    </xdr:from>
    <xdr:to>
      <xdr:col>55</xdr:col>
      <xdr:colOff>50800</xdr:colOff>
      <xdr:row>97</xdr:row>
      <xdr:rowOff>93769</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622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58131</xdr:rowOff>
    </xdr:from>
    <xdr:to>
      <xdr:col>50</xdr:col>
      <xdr:colOff>114300</xdr:colOff>
      <xdr:row>97</xdr:row>
      <xdr:rowOff>88705</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8750300" y="16688781"/>
          <a:ext cx="889000" cy="3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3121</xdr:rowOff>
    </xdr:from>
    <xdr:to>
      <xdr:col>50</xdr:col>
      <xdr:colOff>165100</xdr:colOff>
      <xdr:row>97</xdr:row>
      <xdr:rowOff>104721</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633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121248</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72111" y="16408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88705</xdr:rowOff>
    </xdr:from>
    <xdr:to>
      <xdr:col>45</xdr:col>
      <xdr:colOff>177800</xdr:colOff>
      <xdr:row>97</xdr:row>
      <xdr:rowOff>92371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7861300" y="16719355"/>
          <a:ext cx="889000" cy="3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15286</xdr:rowOff>
    </xdr:from>
    <xdr:to>
      <xdr:col>46</xdr:col>
      <xdr:colOff>38100</xdr:colOff>
      <xdr:row>97</xdr:row>
      <xdr:rowOff>116886</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645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133413</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83111" y="16421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92371</xdr:rowOff>
    </xdr:from>
    <xdr:to>
      <xdr:col>41</xdr:col>
      <xdr:colOff>50800</xdr:colOff>
      <xdr:row>97</xdr:row>
      <xdr:rowOff>123158</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6972300" y="16723021"/>
          <a:ext cx="889000" cy="30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154096</xdr:rowOff>
    </xdr:from>
    <xdr:to>
      <xdr:col>41</xdr:col>
      <xdr:colOff>101600</xdr:colOff>
      <xdr:row>97</xdr:row>
      <xdr:rowOff>84246</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613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100773</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94111" y="16388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24371</xdr:rowOff>
    </xdr:from>
    <xdr:to>
      <xdr:col>36</xdr:col>
      <xdr:colOff>165100</xdr:colOff>
      <xdr:row>97</xdr:row>
      <xdr:rowOff>125971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65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142498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705111" y="16430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27786</xdr:rowOff>
    </xdr:from>
    <xdr:to>
      <xdr:col>55</xdr:col>
      <xdr:colOff>50800</xdr:colOff>
      <xdr:row>97</xdr:row>
      <xdr:rowOff>129386</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658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6213</xdr:rowOff>
    </xdr:from>
    <xdr:ext cx="534377"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636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7331</xdr:rowOff>
    </xdr:from>
    <xdr:to>
      <xdr:col>50</xdr:col>
      <xdr:colOff>165100</xdr:colOff>
      <xdr:row>97</xdr:row>
      <xdr:rowOff>108931</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637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100058</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72111" y="16730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37905</xdr:rowOff>
    </xdr:from>
    <xdr:to>
      <xdr:col>46</xdr:col>
      <xdr:colOff>38100</xdr:colOff>
      <xdr:row>97</xdr:row>
      <xdr:rowOff>139505</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668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130632</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83111" y="16761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41571</xdr:rowOff>
    </xdr:from>
    <xdr:to>
      <xdr:col>41</xdr:col>
      <xdr:colOff>101600</xdr:colOff>
      <xdr:row>97</xdr:row>
      <xdr:rowOff>143171</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672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134298</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94111" y="16764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72358</xdr:rowOff>
    </xdr:from>
    <xdr:to>
      <xdr:col>36</xdr:col>
      <xdr:colOff>165100</xdr:colOff>
      <xdr:row>98</xdr:row>
      <xdr:rowOff>2508</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70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165085</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705111" y="16795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85046</xdr:rowOff>
    </xdr:from>
    <xdr:to>
      <xdr:col>85</xdr:col>
      <xdr:colOff>126364</xdr:colOff>
      <xdr:row>37</xdr:row>
      <xdr:rowOff>142158</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399996"/>
          <a:ext cx="1269" cy="1085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145984</xdr:rowOff>
    </xdr:from>
    <xdr:ext cx="534377"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489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142158</xdr:rowOff>
    </xdr:from>
    <xdr:to>
      <xdr:col>86</xdr:col>
      <xdr:colOff>25400</xdr:colOff>
      <xdr:row>37</xdr:row>
      <xdr:rowOff>142158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485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31723</xdr:rowOff>
    </xdr:from>
    <xdr:ext cx="534377"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175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69,869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85046</xdr:rowOff>
    </xdr:from>
    <xdr:to>
      <xdr:col>86</xdr:col>
      <xdr:colOff>25400</xdr:colOff>
      <xdr:row>31</xdr:row>
      <xdr:rowOff>85046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399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37363</xdr:rowOff>
    </xdr:from>
    <xdr:to>
      <xdr:col>85</xdr:col>
      <xdr:colOff>127000</xdr:colOff>
      <xdr:row>37</xdr:row>
      <xdr:rowOff>64167</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5481300" y="6381013"/>
          <a:ext cx="838200" cy="26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61656</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0624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38779</xdr:rowOff>
    </xdr:from>
    <xdr:to>
      <xdr:col>85</xdr:col>
      <xdr:colOff>177800</xdr:colOff>
      <xdr:row>36</xdr:row>
      <xdr:rowOff>140379</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210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168370</xdr:rowOff>
    </xdr:from>
    <xdr:to>
      <xdr:col>81</xdr:col>
      <xdr:colOff>50800</xdr:colOff>
      <xdr:row>37</xdr:row>
      <xdr:rowOff>64167</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4592300" y="6340570"/>
          <a:ext cx="889000" cy="67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62459</xdr:rowOff>
    </xdr:from>
    <xdr:to>
      <xdr:col>81</xdr:col>
      <xdr:colOff>101600</xdr:colOff>
      <xdr:row>36</xdr:row>
      <xdr:rowOff>164059</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234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9136</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009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34811</xdr:rowOff>
    </xdr:from>
    <xdr:to>
      <xdr:col>76</xdr:col>
      <xdr:colOff>114300</xdr:colOff>
      <xdr:row>36</xdr:row>
      <xdr:rowOff>168370</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3703300" y="6207011"/>
          <a:ext cx="889000" cy="133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68936</xdr:rowOff>
    </xdr:from>
    <xdr:to>
      <xdr:col>76</xdr:col>
      <xdr:colOff>165100</xdr:colOff>
      <xdr:row>36</xdr:row>
      <xdr:rowOff>170536</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241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15613</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6016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34811</xdr:rowOff>
    </xdr:from>
    <xdr:to>
      <xdr:col>71</xdr:col>
      <xdr:colOff>177800</xdr:colOff>
      <xdr:row>37</xdr:row>
      <xdr:rowOff>39535</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2814300" y="6207011"/>
          <a:ext cx="889000" cy="176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82671</xdr:rowOff>
    </xdr:from>
    <xdr:to>
      <xdr:col>72</xdr:col>
      <xdr:colOff>38100</xdr:colOff>
      <xdr:row>37</xdr:row>
      <xdr:rowOff>12821</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25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3948</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34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110046</xdr:rowOff>
    </xdr:from>
    <xdr:to>
      <xdr:col>67</xdr:col>
      <xdr:colOff>101600</xdr:colOff>
      <xdr:row>37</xdr:row>
      <xdr:rowOff>40196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282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56723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6057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158013</xdr:rowOff>
    </xdr:from>
    <xdr:to>
      <xdr:col>85</xdr:col>
      <xdr:colOff>177800</xdr:colOff>
      <xdr:row>37</xdr:row>
      <xdr:rowOff>88163</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330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72940</xdr:rowOff>
    </xdr:from>
    <xdr:ext cx="534377"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245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13367</xdr:rowOff>
    </xdr:from>
    <xdr:to>
      <xdr:col>81</xdr:col>
      <xdr:colOff>101600</xdr:colOff>
      <xdr:row>37</xdr:row>
      <xdr:rowOff>114967</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3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106094</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14111" y="6449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117570</xdr:rowOff>
    </xdr:from>
    <xdr:to>
      <xdr:col>76</xdr:col>
      <xdr:colOff>165100</xdr:colOff>
      <xdr:row>37</xdr:row>
      <xdr:rowOff>47720</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289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38847</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25111" y="6382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155461</xdr:rowOff>
    </xdr:from>
    <xdr:to>
      <xdr:col>72</xdr:col>
      <xdr:colOff>38100</xdr:colOff>
      <xdr:row>36</xdr:row>
      <xdr:rowOff>85611</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15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102138</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36111" y="5931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160185</xdr:rowOff>
    </xdr:from>
    <xdr:to>
      <xdr:col>67</xdr:col>
      <xdr:colOff>101600</xdr:colOff>
      <xdr:row>37</xdr:row>
      <xdr:rowOff>90335</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33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81462</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6425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a:extLst>
            <a:ext uri="{FF2B5EF4-FFF2-40B4-BE49-F238E27FC236}">
              <a16:creationId xmlns:a16="http://schemas.microsoft.com/office/drawing/2014/main" id="{00000000-0008-0000-07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84699</xdr:rowOff>
    </xdr:from>
    <xdr:to>
      <xdr:col>85</xdr:col>
      <xdr:colOff>126364</xdr:colOff>
      <xdr:row>57</xdr:row>
      <xdr:rowOff>150924</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6317595" y="8657199"/>
          <a:ext cx="1269" cy="1266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154751</xdr:rowOff>
    </xdr:from>
    <xdr:ext cx="534377" cy="259045"/>
    <xdr:sp macro="" textlink="">
      <xdr:nvSpPr>
        <xdr:cNvPr id="568" name="教育費最小値テキスト">
          <a:extLst>
            <a:ext uri="{FF2B5EF4-FFF2-40B4-BE49-F238E27FC236}">
              <a16:creationId xmlns:a16="http://schemas.microsoft.com/office/drawing/2014/main" id="{00000000-0008-0000-0700-000038020000}"/>
            </a:ext>
          </a:extLst>
        </xdr:cNvPr>
        <xdr:cNvSpPr txBox="1"/>
      </xdr:nvSpPr>
      <xdr:spPr>
        <a:xfrm>
          <a:off x="16370300" y="9927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150924</xdr:rowOff>
    </xdr:from>
    <xdr:to>
      <xdr:col>86</xdr:col>
      <xdr:colOff>25400</xdr:colOff>
      <xdr:row>57</xdr:row>
      <xdr:rowOff>150924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9923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31376</xdr:rowOff>
    </xdr:from>
    <xdr:ext cx="599010" cy="259045"/>
    <xdr:sp macro="" textlink="">
      <xdr:nvSpPr>
        <xdr:cNvPr id="570" name="教育費最大値テキスト">
          <a:extLst>
            <a:ext uri="{FF2B5EF4-FFF2-40B4-BE49-F238E27FC236}">
              <a16:creationId xmlns:a16="http://schemas.microsoft.com/office/drawing/2014/main" id="{00000000-0008-0000-0700-00003A020000}"/>
            </a:ext>
          </a:extLst>
        </xdr:cNvPr>
        <xdr:cNvSpPr txBox="1"/>
      </xdr:nvSpPr>
      <xdr:spPr>
        <a:xfrm>
          <a:off x="16370300" y="8432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197,218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84699</xdr:rowOff>
    </xdr:from>
    <xdr:to>
      <xdr:col>86</xdr:col>
      <xdr:colOff>25400</xdr:colOff>
      <xdr:row>50</xdr:row>
      <xdr:rowOff>84699</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8657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165494</xdr:rowOff>
    </xdr:from>
    <xdr:to>
      <xdr:col>85</xdr:col>
      <xdr:colOff>127000</xdr:colOff>
      <xdr:row>56</xdr:row>
      <xdr:rowOff>33789</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5481300" y="9423794"/>
          <a:ext cx="838200" cy="211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14962</xdr:rowOff>
    </xdr:from>
    <xdr:ext cx="534377" cy="259045"/>
    <xdr:sp macro="" textlink="">
      <xdr:nvSpPr>
        <xdr:cNvPr id="573" name="教育費平均値テキスト">
          <a:extLst>
            <a:ext uri="{FF2B5EF4-FFF2-40B4-BE49-F238E27FC236}">
              <a16:creationId xmlns:a16="http://schemas.microsoft.com/office/drawing/2014/main" id="{00000000-0008-0000-0700-00003D020000}"/>
            </a:ext>
          </a:extLst>
        </xdr:cNvPr>
        <xdr:cNvSpPr txBox="1"/>
      </xdr:nvSpPr>
      <xdr:spPr>
        <a:xfrm>
          <a:off x="16370300" y="9616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36535</xdr:rowOff>
    </xdr:from>
    <xdr:to>
      <xdr:col>85</xdr:col>
      <xdr:colOff>177800</xdr:colOff>
      <xdr:row>56</xdr:row>
      <xdr:rowOff>138135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6268700" y="963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165494</xdr:rowOff>
    </xdr:from>
    <xdr:to>
      <xdr:col>81</xdr:col>
      <xdr:colOff>50800</xdr:colOff>
      <xdr:row>56</xdr:row>
      <xdr:rowOff>132827</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4592300" y="9423794"/>
          <a:ext cx="889000" cy="310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3511</xdr:rowOff>
    </xdr:from>
    <xdr:to>
      <xdr:col>81</xdr:col>
      <xdr:colOff>101600</xdr:colOff>
      <xdr:row>56</xdr:row>
      <xdr:rowOff>105111</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5430500" y="9604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96238</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214111" y="9697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132827</xdr:rowOff>
    </xdr:from>
    <xdr:to>
      <xdr:col>76</xdr:col>
      <xdr:colOff>114300</xdr:colOff>
      <xdr:row>56</xdr:row>
      <xdr:rowOff>137147</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3703300" y="9734027"/>
          <a:ext cx="889000" cy="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31285</xdr:rowOff>
    </xdr:from>
    <xdr:to>
      <xdr:col>76</xdr:col>
      <xdr:colOff>165100</xdr:colOff>
      <xdr:row>56</xdr:row>
      <xdr:rowOff>132885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4541500" y="963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149412</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4325111" y="9407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137147</xdr:rowOff>
    </xdr:from>
    <xdr:to>
      <xdr:col>71</xdr:col>
      <xdr:colOff>177800</xdr:colOff>
      <xdr:row>57</xdr:row>
      <xdr:rowOff>1976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2814300" y="9738347"/>
          <a:ext cx="889000" cy="36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36992</xdr:rowOff>
    </xdr:from>
    <xdr:to>
      <xdr:col>72</xdr:col>
      <xdr:colOff>38100</xdr:colOff>
      <xdr:row>56</xdr:row>
      <xdr:rowOff>138592</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3652500" y="9638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155119</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3436111" y="9413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71961</xdr:rowOff>
    </xdr:from>
    <xdr:to>
      <xdr:col>67</xdr:col>
      <xdr:colOff>101600</xdr:colOff>
      <xdr:row>57</xdr:row>
      <xdr:rowOff>2111</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2763500" y="9673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18638</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2547111" y="9448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154439</xdr:rowOff>
    </xdr:from>
    <xdr:to>
      <xdr:col>85</xdr:col>
      <xdr:colOff>177800</xdr:colOff>
      <xdr:row>56</xdr:row>
      <xdr:rowOff>84589</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6268700" y="9584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5866</xdr:rowOff>
    </xdr:from>
    <xdr:ext cx="534377" cy="259045"/>
    <xdr:sp macro="" textlink="">
      <xdr:nvSpPr>
        <xdr:cNvPr id="592" name="教育費該当値テキスト">
          <a:extLst>
            <a:ext uri="{FF2B5EF4-FFF2-40B4-BE49-F238E27FC236}">
              <a16:creationId xmlns:a16="http://schemas.microsoft.com/office/drawing/2014/main" id="{00000000-0008-0000-0700-000050020000}"/>
            </a:ext>
          </a:extLst>
        </xdr:cNvPr>
        <xdr:cNvSpPr txBox="1"/>
      </xdr:nvSpPr>
      <xdr:spPr>
        <a:xfrm>
          <a:off x="16370300" y="9435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114694</xdr:rowOff>
    </xdr:from>
    <xdr:to>
      <xdr:col>81</xdr:col>
      <xdr:colOff>101600</xdr:colOff>
      <xdr:row>55</xdr:row>
      <xdr:rowOff>44844</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5430500" y="937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61371</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14111" y="9148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82027</xdr:rowOff>
    </xdr:from>
    <xdr:to>
      <xdr:col>76</xdr:col>
      <xdr:colOff>165100</xdr:colOff>
      <xdr:row>57</xdr:row>
      <xdr:rowOff>12177</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4541500" y="9683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3304</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325111" y="9775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86347</xdr:rowOff>
    </xdr:from>
    <xdr:to>
      <xdr:col>72</xdr:col>
      <xdr:colOff>38100</xdr:colOff>
      <xdr:row>57</xdr:row>
      <xdr:rowOff>16497</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3652500" y="9687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7624</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36111" y="9780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122626</xdr:rowOff>
    </xdr:from>
    <xdr:to>
      <xdr:col>67</xdr:col>
      <xdr:colOff>101600</xdr:colOff>
      <xdr:row>57</xdr:row>
      <xdr:rowOff>52776</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2763500" y="972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43903</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47111" y="9816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55652</xdr:rowOff>
    </xdr:from>
    <xdr:to>
      <xdr:col>85</xdr:col>
      <xdr:colOff>126364</xdr:colOff>
      <xdr:row>79</xdr:row>
      <xdr:rowOff>44450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flipV="1">
          <a:off x="16317595" y="12057152"/>
          <a:ext cx="1269" cy="1531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5" name="災害復旧費最小値テキスト">
          <a:extLst>
            <a:ext uri="{FF2B5EF4-FFF2-40B4-BE49-F238E27FC236}">
              <a16:creationId xmlns:a16="http://schemas.microsoft.com/office/drawing/2014/main" id="{00000000-0008-0000-0700-000071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2329</xdr:rowOff>
    </xdr:from>
    <xdr:ext cx="534377" cy="259045"/>
    <xdr:sp macro="" textlink="">
      <xdr:nvSpPr>
        <xdr:cNvPr id="627" name="災害復旧費最大値テキスト">
          <a:extLst>
            <a:ext uri="{FF2B5EF4-FFF2-40B4-BE49-F238E27FC236}">
              <a16:creationId xmlns:a16="http://schemas.microsoft.com/office/drawing/2014/main" id="{00000000-0008-0000-0700-000073020000}"/>
            </a:ext>
          </a:extLst>
        </xdr:cNvPr>
        <xdr:cNvSpPr txBox="1"/>
      </xdr:nvSpPr>
      <xdr:spPr>
        <a:xfrm>
          <a:off x="16370300" y="11832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40,206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55652</xdr:rowOff>
    </xdr:from>
    <xdr:to>
      <xdr:col>86</xdr:col>
      <xdr:colOff>25400</xdr:colOff>
      <xdr:row>70</xdr:row>
      <xdr:rowOff>55652</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2057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35349</xdr:rowOff>
    </xdr:from>
    <xdr:ext cx="469744" cy="259045"/>
    <xdr:sp macro="" textlink="">
      <xdr:nvSpPr>
        <xdr:cNvPr id="630" name="災害復旧費平均値テキスト">
          <a:extLst>
            <a:ext uri="{FF2B5EF4-FFF2-40B4-BE49-F238E27FC236}">
              <a16:creationId xmlns:a16="http://schemas.microsoft.com/office/drawing/2014/main" id="{00000000-0008-0000-0700-000076020000}"/>
            </a:ext>
          </a:extLst>
        </xdr:cNvPr>
        <xdr:cNvSpPr txBox="1"/>
      </xdr:nvSpPr>
      <xdr:spPr>
        <a:xfrm>
          <a:off x="16370300" y="132369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12472</xdr:rowOff>
    </xdr:from>
    <xdr:to>
      <xdr:col>85</xdr:col>
      <xdr:colOff>177800</xdr:colOff>
      <xdr:row>78</xdr:row>
      <xdr:rowOff>114072</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6268700" y="1338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113170</xdr:rowOff>
    </xdr:from>
    <xdr:to>
      <xdr:col>81</xdr:col>
      <xdr:colOff>101600</xdr:colOff>
      <xdr:row>78</xdr:row>
      <xdr:rowOff>43320</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5430500" y="1331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59847</xdr:rowOff>
    </xdr:from>
    <xdr:ext cx="469744"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246428" y="1309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40132</xdr:rowOff>
    </xdr:from>
    <xdr:to>
      <xdr:col>76</xdr:col>
      <xdr:colOff>165100</xdr:colOff>
      <xdr:row>77</xdr:row>
      <xdr:rowOff>141732</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541500" y="1324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158259</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357428" y="1301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43687</xdr:rowOff>
    </xdr:from>
    <xdr:to>
      <xdr:col>71</xdr:col>
      <xdr:colOff>177800</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2814300" y="13588237"/>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90767</xdr:rowOff>
    </xdr:from>
    <xdr:to>
      <xdr:col>72</xdr:col>
      <xdr:colOff>38100</xdr:colOff>
      <xdr:row>78</xdr:row>
      <xdr:rowOff>20917</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3652500" y="1329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37444</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468428" y="13067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91987</xdr:rowOff>
    </xdr:from>
    <xdr:to>
      <xdr:col>67</xdr:col>
      <xdr:colOff>101600</xdr:colOff>
      <xdr:row>78</xdr:row>
      <xdr:rowOff>22137</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2763500" y="1329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38664</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579428" y="13068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49" name="災害復旧費該当値テキスト">
          <a:extLst>
            <a:ext uri="{FF2B5EF4-FFF2-40B4-BE49-F238E27FC236}">
              <a16:creationId xmlns:a16="http://schemas.microsoft.com/office/drawing/2014/main" id="{00000000-0008-0000-0700-000089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164337</xdr:rowOff>
    </xdr:from>
    <xdr:to>
      <xdr:col>67</xdr:col>
      <xdr:colOff>101600</xdr:colOff>
      <xdr:row>79</xdr:row>
      <xdr:rowOff>94487</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2763500" y="1353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85614</xdr:rowOff>
    </xdr:from>
    <xdr:ext cx="313932"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657333" y="136301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a:extLst>
            <a:ext uri="{FF2B5EF4-FFF2-40B4-BE49-F238E27FC236}">
              <a16:creationId xmlns:a16="http://schemas.microsoft.com/office/drawing/2014/main" id="{00000000-0008-0000-07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29998</xdr:rowOff>
    </xdr:from>
    <xdr:to>
      <xdr:col>85</xdr:col>
      <xdr:colOff>126364</xdr:colOff>
      <xdr:row>99</xdr:row>
      <xdr:rowOff>99237</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6317595" y="15460498"/>
          <a:ext cx="1269" cy="1612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103064</xdr:rowOff>
    </xdr:from>
    <xdr:ext cx="534377" cy="259045"/>
    <xdr:sp macro="" textlink="">
      <xdr:nvSpPr>
        <xdr:cNvPr id="683" name="公債費最小値テキスト">
          <a:extLst>
            <a:ext uri="{FF2B5EF4-FFF2-40B4-BE49-F238E27FC236}">
              <a16:creationId xmlns:a16="http://schemas.microsoft.com/office/drawing/2014/main" id="{00000000-0008-0000-0700-0000AB020000}"/>
            </a:ext>
          </a:extLst>
        </xdr:cNvPr>
        <xdr:cNvSpPr txBox="1"/>
      </xdr:nvSpPr>
      <xdr:spPr>
        <a:xfrm>
          <a:off x="16370300" y="17076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99237</xdr:rowOff>
    </xdr:from>
    <xdr:to>
      <xdr:col>86</xdr:col>
      <xdr:colOff>25400</xdr:colOff>
      <xdr:row>99</xdr:row>
      <xdr:rowOff>99237</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6230600" y="17072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148125</xdr:rowOff>
    </xdr:from>
    <xdr:ext cx="599010" cy="259045"/>
    <xdr:sp macro="" textlink="">
      <xdr:nvSpPr>
        <xdr:cNvPr id="685" name="公債費最大値テキスト">
          <a:extLst>
            <a:ext uri="{FF2B5EF4-FFF2-40B4-BE49-F238E27FC236}">
              <a16:creationId xmlns:a16="http://schemas.microsoft.com/office/drawing/2014/main" id="{00000000-0008-0000-0700-0000AD020000}"/>
            </a:ext>
          </a:extLst>
        </xdr:cNvPr>
        <xdr:cNvSpPr txBox="1"/>
      </xdr:nvSpPr>
      <xdr:spPr>
        <a:xfrm>
          <a:off x="16370300" y="15235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152,638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29998</xdr:rowOff>
    </xdr:from>
    <xdr:to>
      <xdr:col>86</xdr:col>
      <xdr:colOff>25400</xdr:colOff>
      <xdr:row>90</xdr:row>
      <xdr:rowOff>29998</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5460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84632</xdr:rowOff>
    </xdr:from>
    <xdr:to>
      <xdr:col>85</xdr:col>
      <xdr:colOff>127000</xdr:colOff>
      <xdr:row>98</xdr:row>
      <xdr:rowOff>90666</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5481300" y="16886732"/>
          <a:ext cx="838200" cy="6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124186</xdr:rowOff>
    </xdr:from>
    <xdr:ext cx="534377" cy="259045"/>
    <xdr:sp macro="" textlink="">
      <xdr:nvSpPr>
        <xdr:cNvPr id="688" name="公債費平均値テキスト">
          <a:extLst>
            <a:ext uri="{FF2B5EF4-FFF2-40B4-BE49-F238E27FC236}">
              <a16:creationId xmlns:a16="http://schemas.microsoft.com/office/drawing/2014/main" id="{00000000-0008-0000-0700-0000B0020000}"/>
            </a:ext>
          </a:extLst>
        </xdr:cNvPr>
        <xdr:cNvSpPr txBox="1"/>
      </xdr:nvSpPr>
      <xdr:spPr>
        <a:xfrm>
          <a:off x="16370300" y="164119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101309</xdr:rowOff>
    </xdr:from>
    <xdr:to>
      <xdr:col>85</xdr:col>
      <xdr:colOff>177800</xdr:colOff>
      <xdr:row>97</xdr:row>
      <xdr:rowOff>31459</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6268700" y="16560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89446</xdr:rowOff>
    </xdr:from>
    <xdr:to>
      <xdr:col>81</xdr:col>
      <xdr:colOff>50800</xdr:colOff>
      <xdr:row>98</xdr:row>
      <xdr:rowOff>90666</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4592300" y="16891546"/>
          <a:ext cx="889000" cy="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138010</xdr:rowOff>
    </xdr:from>
    <xdr:to>
      <xdr:col>81</xdr:col>
      <xdr:colOff>101600</xdr:colOff>
      <xdr:row>97</xdr:row>
      <xdr:rowOff>68160</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5430500" y="1659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84687</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5214111" y="16372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89446</xdr:rowOff>
    </xdr:from>
    <xdr:to>
      <xdr:col>76</xdr:col>
      <xdr:colOff>114300</xdr:colOff>
      <xdr:row>98</xdr:row>
      <xdr:rowOff>104839</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3703300" y="16891546"/>
          <a:ext cx="889000" cy="15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149937</xdr:rowOff>
    </xdr:from>
    <xdr:to>
      <xdr:col>76</xdr:col>
      <xdr:colOff>165100</xdr:colOff>
      <xdr:row>97</xdr:row>
      <xdr:rowOff>80087</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4541500" y="16609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96614</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325111" y="16384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104839</xdr:rowOff>
    </xdr:from>
    <xdr:to>
      <xdr:col>71</xdr:col>
      <xdr:colOff>177800</xdr:colOff>
      <xdr:row>98</xdr:row>
      <xdr:rowOff>140982</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2814300" y="16906939"/>
          <a:ext cx="889000" cy="36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20777</xdr:rowOff>
    </xdr:from>
    <xdr:to>
      <xdr:col>72</xdr:col>
      <xdr:colOff>38100</xdr:colOff>
      <xdr:row>97</xdr:row>
      <xdr:rowOff>122377</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3652500" y="16651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138904</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36111" y="16426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63449</xdr:rowOff>
    </xdr:from>
    <xdr:to>
      <xdr:col>67</xdr:col>
      <xdr:colOff>101600</xdr:colOff>
      <xdr:row>97</xdr:row>
      <xdr:rowOff>165049</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2763500" y="1669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10126</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47111" y="16469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33832</xdr:rowOff>
    </xdr:from>
    <xdr:to>
      <xdr:col>85</xdr:col>
      <xdr:colOff>177800</xdr:colOff>
      <xdr:row>98</xdr:row>
      <xdr:rowOff>135432</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6268700" y="16835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12259</xdr:rowOff>
    </xdr:from>
    <xdr:ext cx="534377" cy="259045"/>
    <xdr:sp macro="" textlink="">
      <xdr:nvSpPr>
        <xdr:cNvPr id="707" name="公債費該当値テキスト">
          <a:extLst>
            <a:ext uri="{FF2B5EF4-FFF2-40B4-BE49-F238E27FC236}">
              <a16:creationId xmlns:a16="http://schemas.microsoft.com/office/drawing/2014/main" id="{00000000-0008-0000-0700-0000C3020000}"/>
            </a:ext>
          </a:extLst>
        </xdr:cNvPr>
        <xdr:cNvSpPr txBox="1"/>
      </xdr:nvSpPr>
      <xdr:spPr>
        <a:xfrm>
          <a:off x="16370300" y="16814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39866</xdr:rowOff>
    </xdr:from>
    <xdr:to>
      <xdr:col>81</xdr:col>
      <xdr:colOff>101600</xdr:colOff>
      <xdr:row>98</xdr:row>
      <xdr:rowOff>141466</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5430500" y="16841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132593</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14111" y="16934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38646</xdr:rowOff>
    </xdr:from>
    <xdr:to>
      <xdr:col>76</xdr:col>
      <xdr:colOff>165100</xdr:colOff>
      <xdr:row>98</xdr:row>
      <xdr:rowOff>140246</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4541500" y="16840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131373</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325111" y="16933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54039</xdr:rowOff>
    </xdr:from>
    <xdr:to>
      <xdr:col>72</xdr:col>
      <xdr:colOff>38100</xdr:colOff>
      <xdr:row>98</xdr:row>
      <xdr:rowOff>155639</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3652500" y="1685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146766</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6948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90182</xdr:rowOff>
    </xdr:from>
    <xdr:to>
      <xdr:col>67</xdr:col>
      <xdr:colOff>101600</xdr:colOff>
      <xdr:row>99</xdr:row>
      <xdr:rowOff>20332</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2763500" y="1689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11459</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985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諸支出金グラフ枠">
          <a:extLst>
            <a:ext uri="{FF2B5EF4-FFF2-40B4-BE49-F238E27FC236}">
              <a16:creationId xmlns:a16="http://schemas.microsoft.com/office/drawing/2014/main" id="{00000000-0008-0000-07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88036</xdr:rowOff>
    </xdr:from>
    <xdr:to>
      <xdr:col>116</xdr:col>
      <xdr:colOff>62864</xdr:colOff>
      <xdr:row>38</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flipV="1">
          <a:off x="22159595" y="5574436"/>
          <a:ext cx="1269" cy="1080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9618</xdr:rowOff>
    </xdr:from>
    <xdr:ext cx="249299" cy="259045"/>
    <xdr:sp macro="" textlink="">
      <xdr:nvSpPr>
        <xdr:cNvPr id="738" name="諸支出金最小値テキスト">
          <a:extLst>
            <a:ext uri="{FF2B5EF4-FFF2-40B4-BE49-F238E27FC236}">
              <a16:creationId xmlns:a16="http://schemas.microsoft.com/office/drawing/2014/main" id="{00000000-0008-0000-0700-0000E2020000}"/>
            </a:ext>
          </a:extLst>
        </xdr:cNvPr>
        <xdr:cNvSpPr txBox="1"/>
      </xdr:nvSpPr>
      <xdr:spPr>
        <a:xfrm>
          <a:off x="22212300" y="669616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34713</xdr:rowOff>
    </xdr:from>
    <xdr:ext cx="469744" cy="259045"/>
    <xdr:sp macro="" textlink="">
      <xdr:nvSpPr>
        <xdr:cNvPr id="740" name="諸支出金最大値テキスト">
          <a:extLst>
            <a:ext uri="{FF2B5EF4-FFF2-40B4-BE49-F238E27FC236}">
              <a16:creationId xmlns:a16="http://schemas.microsoft.com/office/drawing/2014/main" id="{00000000-0008-0000-0700-0000E4020000}"/>
            </a:ext>
          </a:extLst>
        </xdr:cNvPr>
        <xdr:cNvSpPr txBox="1"/>
      </xdr:nvSpPr>
      <xdr:spPr>
        <a:xfrm>
          <a:off x="22212300" y="5349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88036</xdr:rowOff>
    </xdr:from>
    <xdr:to>
      <xdr:col>116</xdr:col>
      <xdr:colOff>152400</xdr:colOff>
      <xdr:row>32</xdr:row>
      <xdr:rowOff>88036</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5574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98518</xdr:rowOff>
    </xdr:from>
    <xdr:ext cx="313932" cy="259045"/>
    <xdr:sp macro="" textlink="">
      <xdr:nvSpPr>
        <xdr:cNvPr id="743" name="諸支出金平均値テキスト">
          <a:extLst>
            <a:ext uri="{FF2B5EF4-FFF2-40B4-BE49-F238E27FC236}">
              <a16:creationId xmlns:a16="http://schemas.microsoft.com/office/drawing/2014/main" id="{00000000-0008-0000-0700-0000E7020000}"/>
            </a:ext>
          </a:extLst>
        </xdr:cNvPr>
        <xdr:cNvSpPr txBox="1"/>
      </xdr:nvSpPr>
      <xdr:spPr>
        <a:xfrm>
          <a:off x="22212300" y="644216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75641</xdr:rowOff>
    </xdr:from>
    <xdr:to>
      <xdr:col>116</xdr:col>
      <xdr:colOff>114300</xdr:colOff>
      <xdr:row>39</xdr:row>
      <xdr:rowOff>5791</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2110700" y="6590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70155</xdr:rowOff>
    </xdr:from>
    <xdr:to>
      <xdr:col>112</xdr:col>
      <xdr:colOff>38100</xdr:colOff>
      <xdr:row>39</xdr:row>
      <xdr:rowOff>305</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1272500" y="658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16832</xdr:rowOff>
    </xdr:from>
    <xdr:ext cx="313932"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1166333" y="63604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64212</xdr:rowOff>
    </xdr:from>
    <xdr:to>
      <xdr:col>107</xdr:col>
      <xdr:colOff>101600</xdr:colOff>
      <xdr:row>38</xdr:row>
      <xdr:rowOff>165812</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0383500" y="6579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10888</xdr:rowOff>
    </xdr:from>
    <xdr:ext cx="313932"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277333" y="63545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29464</xdr:rowOff>
    </xdr:from>
    <xdr:to>
      <xdr:col>102</xdr:col>
      <xdr:colOff>165100</xdr:colOff>
      <xdr:row>38</xdr:row>
      <xdr:rowOff>131064</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19494500" y="6544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147591</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56017" y="63197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76098</xdr:rowOff>
    </xdr:from>
    <xdr:to>
      <xdr:col>98</xdr:col>
      <xdr:colOff>38100</xdr:colOff>
      <xdr:row>39</xdr:row>
      <xdr:rowOff>6248</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8605500" y="659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22775</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8499333" y="63664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54068</xdr:rowOff>
    </xdr:from>
    <xdr:ext cx="249299" cy="259045"/>
    <xdr:sp macro="" textlink="">
      <xdr:nvSpPr>
        <xdr:cNvPr id="762" name="諸支出金該当値テキスト">
          <a:extLst>
            <a:ext uri="{FF2B5EF4-FFF2-40B4-BE49-F238E27FC236}">
              <a16:creationId xmlns:a16="http://schemas.microsoft.com/office/drawing/2014/main" id="{00000000-0008-0000-0700-0000FA020000}"/>
            </a:ext>
          </a:extLst>
        </xdr:cNvPr>
        <xdr:cNvSpPr txBox="1"/>
      </xdr:nvSpPr>
      <xdr:spPr>
        <a:xfrm>
          <a:off x="22212300" y="656916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前年度繰上充用金グラフ枠">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7" name="前年度繰上充用金最小値テキスト">
          <a:extLst>
            <a:ext uri="{FF2B5EF4-FFF2-40B4-BE49-F238E27FC236}">
              <a16:creationId xmlns:a16="http://schemas.microsoft.com/office/drawing/2014/main" id="{00000000-0008-0000-0700-000013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9" name="前年度繰上充用金最大値テキスト">
          <a:extLst>
            <a:ext uri="{FF2B5EF4-FFF2-40B4-BE49-F238E27FC236}">
              <a16:creationId xmlns:a16="http://schemas.microsoft.com/office/drawing/2014/main" id="{00000000-0008-0000-0700-000015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2" name="前年度繰上充用金平均値テキスト">
          <a:extLst>
            <a:ext uri="{FF2B5EF4-FFF2-40B4-BE49-F238E27FC236}">
              <a16:creationId xmlns:a16="http://schemas.microsoft.com/office/drawing/2014/main" id="{00000000-0008-0000-0700-000018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1" name="前年度繰上充用金該当値テキスト">
          <a:extLst>
            <a:ext uri="{FF2B5EF4-FFF2-40B4-BE49-F238E27FC236}">
              <a16:creationId xmlns:a16="http://schemas.microsoft.com/office/drawing/2014/main" id="{00000000-0008-0000-0700-00002B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総務費は、住民一人当たりのコストが</a:t>
          </a:r>
          <a:r>
            <a:rPr kumimoji="1" lang="en-US" altLang="ja-JP" sz="1300">
              <a:latin typeface="ＭＳ Ｐゴシック" panose="020B0600070205080204" pitchFamily="50" charset="-128"/>
              <a:ea typeface="ＭＳ Ｐゴシック" panose="020B0600070205080204" pitchFamily="50" charset="-128"/>
            </a:rPr>
            <a:t>89,822</a:t>
          </a:r>
          <a:r>
            <a:rPr kumimoji="1" lang="ja-JP" altLang="en-US" sz="1300">
              <a:latin typeface="ＭＳ Ｐゴシック" panose="020B0600070205080204" pitchFamily="50" charset="-128"/>
              <a:ea typeface="ＭＳ Ｐゴシック" panose="020B0600070205080204" pitchFamily="50" charset="-128"/>
            </a:rPr>
            <a:t>円で、前年度から</a:t>
          </a:r>
          <a:r>
            <a:rPr kumimoji="1" lang="en-US" altLang="ja-JP" sz="1300">
              <a:latin typeface="ＭＳ Ｐゴシック" panose="020B0600070205080204" pitchFamily="50" charset="-128"/>
              <a:ea typeface="ＭＳ Ｐゴシック" panose="020B0600070205080204" pitchFamily="50" charset="-128"/>
            </a:rPr>
            <a:t>5,340</a:t>
          </a:r>
          <a:r>
            <a:rPr kumimoji="1" lang="ja-JP" altLang="en-US" sz="1300">
              <a:latin typeface="ＭＳ Ｐゴシック" panose="020B0600070205080204" pitchFamily="50" charset="-128"/>
              <a:ea typeface="ＭＳ Ｐゴシック" panose="020B0600070205080204" pitchFamily="50" charset="-128"/>
            </a:rPr>
            <a:t>円の増となっているが、類似団体平均より</a:t>
          </a:r>
          <a:r>
            <a:rPr kumimoji="1" lang="en-US" altLang="ja-JP" sz="1300">
              <a:latin typeface="ＭＳ Ｐゴシック" panose="020B0600070205080204" pitchFamily="50" charset="-128"/>
              <a:ea typeface="ＭＳ Ｐゴシック" panose="020B0600070205080204" pitchFamily="50" charset="-128"/>
            </a:rPr>
            <a:t>6,978</a:t>
          </a:r>
          <a:r>
            <a:rPr kumimoji="1" lang="ja-JP" altLang="en-US" sz="1300">
              <a:latin typeface="ＭＳ Ｐゴシック" panose="020B0600070205080204" pitchFamily="50" charset="-128"/>
              <a:ea typeface="ＭＳ Ｐゴシック" panose="020B0600070205080204" pitchFamily="50" charset="-128"/>
            </a:rPr>
            <a:t>円低い金額となっている。主な要因としては、財政調整基金積立が約</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億円増加したためである。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民生費は、住民一人当たりのコストが</a:t>
          </a:r>
          <a:r>
            <a:rPr kumimoji="1" lang="en-US" altLang="ja-JP" sz="1300">
              <a:latin typeface="ＭＳ Ｐゴシック" panose="020B0600070205080204" pitchFamily="50" charset="-128"/>
              <a:ea typeface="ＭＳ Ｐゴシック" panose="020B0600070205080204" pitchFamily="50" charset="-128"/>
            </a:rPr>
            <a:t>166.511</a:t>
          </a:r>
          <a:r>
            <a:rPr kumimoji="1" lang="ja-JP" altLang="en-US" sz="1300">
              <a:latin typeface="ＭＳ Ｐゴシック" panose="020B0600070205080204" pitchFamily="50" charset="-128"/>
              <a:ea typeface="ＭＳ Ｐゴシック" panose="020B0600070205080204" pitchFamily="50" charset="-128"/>
            </a:rPr>
            <a:t>円で、前年度から</a:t>
          </a:r>
          <a:r>
            <a:rPr kumimoji="1" lang="en-US" altLang="ja-JP" sz="1300">
              <a:latin typeface="ＭＳ Ｐゴシック" panose="020B0600070205080204" pitchFamily="50" charset="-128"/>
              <a:ea typeface="ＭＳ Ｐゴシック" panose="020B0600070205080204" pitchFamily="50" charset="-128"/>
            </a:rPr>
            <a:t>13,583</a:t>
          </a:r>
          <a:r>
            <a:rPr kumimoji="1" lang="ja-JP" altLang="en-US" sz="1300">
              <a:latin typeface="ＭＳ Ｐゴシック" panose="020B0600070205080204" pitchFamily="50" charset="-128"/>
              <a:ea typeface="ＭＳ Ｐゴシック" panose="020B0600070205080204" pitchFamily="50" charset="-128"/>
            </a:rPr>
            <a:t>円の増となっているが、類似団体平均より</a:t>
          </a:r>
          <a:r>
            <a:rPr kumimoji="1" lang="en-US" altLang="ja-JP" sz="1300">
              <a:latin typeface="ＭＳ Ｐゴシック" panose="020B0600070205080204" pitchFamily="50" charset="-128"/>
              <a:ea typeface="ＭＳ Ｐゴシック" panose="020B0600070205080204" pitchFamily="50" charset="-128"/>
            </a:rPr>
            <a:t>56,749</a:t>
          </a:r>
          <a:r>
            <a:rPr kumimoji="1" lang="ja-JP" altLang="en-US" sz="1300">
              <a:latin typeface="ＭＳ Ｐゴシック" panose="020B0600070205080204" pitchFamily="50" charset="-128"/>
              <a:ea typeface="ＭＳ Ｐゴシック" panose="020B0600070205080204" pitchFamily="50" charset="-128"/>
            </a:rPr>
            <a:t>円低い金額となっている。主な要因としては、電力・ガス・食料品等価格高騰重点支援給付金や障がい福祉サービス等事業が増加したためである。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土木費は、住民一人当たりのコストが</a:t>
          </a:r>
          <a:r>
            <a:rPr kumimoji="1" lang="en-US" altLang="ja-JP" sz="1300">
              <a:latin typeface="ＭＳ Ｐゴシック" panose="020B0600070205080204" pitchFamily="50" charset="-128"/>
              <a:ea typeface="ＭＳ Ｐゴシック" panose="020B0600070205080204" pitchFamily="50" charset="-128"/>
            </a:rPr>
            <a:t>50,867</a:t>
          </a:r>
          <a:r>
            <a:rPr kumimoji="1" lang="ja-JP" altLang="en-US" sz="1300">
              <a:latin typeface="ＭＳ Ｐゴシック" panose="020B0600070205080204" pitchFamily="50" charset="-128"/>
              <a:ea typeface="ＭＳ Ｐゴシック" panose="020B0600070205080204" pitchFamily="50" charset="-128"/>
            </a:rPr>
            <a:t>円で、前年度から</a:t>
          </a:r>
          <a:r>
            <a:rPr kumimoji="1" lang="en-US" altLang="ja-JP" sz="1300">
              <a:latin typeface="ＭＳ Ｐゴシック" panose="020B0600070205080204" pitchFamily="50" charset="-128"/>
              <a:ea typeface="ＭＳ Ｐゴシック" panose="020B0600070205080204" pitchFamily="50" charset="-128"/>
            </a:rPr>
            <a:t>4,474</a:t>
          </a:r>
          <a:r>
            <a:rPr kumimoji="1" lang="ja-JP" altLang="en-US" sz="1300">
              <a:latin typeface="ＭＳ Ｐゴシック" panose="020B0600070205080204" pitchFamily="50" charset="-128"/>
              <a:ea typeface="ＭＳ Ｐゴシック" panose="020B0600070205080204" pitchFamily="50" charset="-128"/>
            </a:rPr>
            <a:t>円の減となっており、類似団体平均より</a:t>
          </a:r>
          <a:r>
            <a:rPr kumimoji="1" lang="en-US" altLang="ja-JP" sz="1300">
              <a:latin typeface="ＭＳ Ｐゴシック" panose="020B0600070205080204" pitchFamily="50" charset="-128"/>
              <a:ea typeface="ＭＳ Ｐゴシック" panose="020B0600070205080204" pitchFamily="50" charset="-128"/>
            </a:rPr>
            <a:t>7,790</a:t>
          </a:r>
          <a:r>
            <a:rPr kumimoji="1" lang="ja-JP" altLang="en-US" sz="1300">
              <a:latin typeface="ＭＳ Ｐゴシック" panose="020B0600070205080204" pitchFamily="50" charset="-128"/>
              <a:ea typeface="ＭＳ Ｐゴシック" panose="020B0600070205080204" pitchFamily="50" charset="-128"/>
            </a:rPr>
            <a:t>円低い金額となっている。主な要因としては、道路用地費や下水道事業出資金・負担金が減少したためである。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教育費は、住民一人当たりのコストが</a:t>
          </a:r>
          <a:r>
            <a:rPr kumimoji="1" lang="en-US" altLang="ja-JP" sz="1300">
              <a:latin typeface="ＭＳ Ｐゴシック" panose="020B0600070205080204" pitchFamily="50" charset="-128"/>
              <a:ea typeface="ＭＳ Ｐゴシック" panose="020B0600070205080204" pitchFamily="50" charset="-128"/>
            </a:rPr>
            <a:t>68,899</a:t>
          </a:r>
          <a:r>
            <a:rPr kumimoji="1" lang="ja-JP" altLang="en-US" sz="1300">
              <a:latin typeface="ＭＳ Ｐゴシック" panose="020B0600070205080204" pitchFamily="50" charset="-128"/>
              <a:ea typeface="ＭＳ Ｐゴシック" panose="020B0600070205080204" pitchFamily="50" charset="-128"/>
            </a:rPr>
            <a:t>円で、前年度から</a:t>
          </a:r>
          <a:r>
            <a:rPr kumimoji="1" lang="en-US" altLang="ja-JP" sz="1300">
              <a:latin typeface="ＭＳ Ｐゴシック" panose="020B0600070205080204" pitchFamily="50" charset="-128"/>
              <a:ea typeface="ＭＳ Ｐゴシック" panose="020B0600070205080204" pitchFamily="50" charset="-128"/>
            </a:rPr>
            <a:t>27,716</a:t>
          </a:r>
          <a:r>
            <a:rPr kumimoji="1" lang="ja-JP" altLang="en-US" sz="1300">
              <a:latin typeface="ＭＳ Ｐゴシック" panose="020B0600070205080204" pitchFamily="50" charset="-128"/>
              <a:ea typeface="ＭＳ Ｐゴシック" panose="020B0600070205080204" pitchFamily="50" charset="-128"/>
            </a:rPr>
            <a:t>円の減となっているが、類似団体平均より</a:t>
          </a:r>
          <a:r>
            <a:rPr kumimoji="1" lang="en-US" altLang="ja-JP" sz="1300">
              <a:latin typeface="ＭＳ Ｐゴシック" panose="020B0600070205080204" pitchFamily="50" charset="-128"/>
              <a:ea typeface="ＭＳ Ｐゴシック" panose="020B0600070205080204" pitchFamily="50" charset="-128"/>
            </a:rPr>
            <a:t>7,027</a:t>
          </a:r>
          <a:r>
            <a:rPr kumimoji="1" lang="ja-JP" altLang="en-US" sz="1300">
              <a:latin typeface="ＭＳ Ｐゴシック" panose="020B0600070205080204" pitchFamily="50" charset="-128"/>
              <a:ea typeface="ＭＳ Ｐゴシック" panose="020B0600070205080204" pitchFamily="50" charset="-128"/>
            </a:rPr>
            <a:t>円高い金額となっている。主な要因としては、中学校用地の購入が完了したためである。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茨城県つくばみらい市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経常的な経費が高まっており、基金を取り崩さなければならなくなっている。そのため、実質単年度収支は赤字となった。</a:t>
          </a:r>
        </a:p>
        <a:p>
          <a:r>
            <a:rPr kumimoji="1" lang="ja-JP" altLang="en-US" sz="1400">
              <a:latin typeface="ＭＳ ゴシック" pitchFamily="49" charset="-128"/>
              <a:ea typeface="ＭＳ ゴシック" pitchFamily="49" charset="-128"/>
            </a:rPr>
            <a:t>　今後も基金残高を注視し、効率的な予算措置及び執行を行い適正に管理していく。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茨城県つくばみらい市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全ての会計で赤字はなく、健全な財政状況である。</a:t>
          </a:r>
        </a:p>
        <a:p>
          <a:r>
            <a:rPr kumimoji="1" lang="ja-JP" altLang="en-US" sz="1400">
              <a:latin typeface="ＭＳ ゴシック" pitchFamily="49" charset="-128"/>
              <a:ea typeface="ＭＳ ゴシック" pitchFamily="49" charset="-128"/>
            </a:rPr>
            <a:t>　水道事業会計の黒字額が他会計に比べて多いが、今後、インフラ更新が控えているためであり、計画的に事業を進めていく必要がある。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 zeroHeight="1" x14ac:dyDescent="0.2"/>
  <cols>
    <col min="1" max="11" width="2.08984375" style="180" customWidth="1"/>
    <col min="12" max="12" width="2.26953125" style="180" customWidth="1"/>
    <col min="13" max="17" width="2.36328125" style="180" customWidth="1"/>
    <col min="18" max="119" width="2.08984375" style="180" customWidth="1"/>
    <col min="120" max="16384" width="0" style="180"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 thickBot="1" x14ac:dyDescent="0.25">
      <c r="B2" s="182" t="s">
        <v>77</v>
      </c>
      <c r="C2" s="182"/>
      <c r="D2" s="183"/>
    </row>
    <row r="3" spans="1:119" ht="18.75" customHeight="1" thickBot="1" x14ac:dyDescent="0.25">
      <c r="A3" s="181"/>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26205623</v>
      </c>
      <c r="BO4" s="449"/>
      <c r="BP4" s="449"/>
      <c r="BQ4" s="449"/>
      <c r="BR4" s="449"/>
      <c r="BS4" s="449"/>
      <c r="BT4" s="449"/>
      <c r="BU4" s="450"/>
      <c r="BV4" s="448">
        <v>27101769</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4.5</v>
      </c>
      <c r="CU4" s="589"/>
      <c r="CV4" s="589"/>
      <c r="CW4" s="589"/>
      <c r="CX4" s="589"/>
      <c r="CY4" s="589"/>
      <c r="CZ4" s="589"/>
      <c r="DA4" s="590"/>
      <c r="DB4" s="588">
        <v>6.6</v>
      </c>
      <c r="DC4" s="589"/>
      <c r="DD4" s="589"/>
      <c r="DE4" s="589"/>
      <c r="DF4" s="589"/>
      <c r="DG4" s="589"/>
      <c r="DH4" s="589"/>
      <c r="DI4" s="590"/>
    </row>
    <row r="5" spans="1:119" ht="18.75" customHeight="1" x14ac:dyDescent="0.2">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25376723</v>
      </c>
      <c r="BO5" s="420"/>
      <c r="BP5" s="420"/>
      <c r="BQ5" s="420"/>
      <c r="BR5" s="420"/>
      <c r="BS5" s="420"/>
      <c r="BT5" s="420"/>
      <c r="BU5" s="421"/>
      <c r="BV5" s="419">
        <v>26175131</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94.7</v>
      </c>
      <c r="CU5" s="417"/>
      <c r="CV5" s="417"/>
      <c r="CW5" s="417"/>
      <c r="CX5" s="417"/>
      <c r="CY5" s="417"/>
      <c r="CZ5" s="417"/>
      <c r="DA5" s="418"/>
      <c r="DB5" s="416">
        <v>92.2</v>
      </c>
      <c r="DC5" s="417"/>
      <c r="DD5" s="417"/>
      <c r="DE5" s="417"/>
      <c r="DF5" s="417"/>
      <c r="DG5" s="417"/>
      <c r="DH5" s="417"/>
      <c r="DI5" s="418"/>
    </row>
    <row r="6" spans="1:119" ht="18.75" customHeight="1" x14ac:dyDescent="0.2">
      <c r="A6" s="181"/>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828900</v>
      </c>
      <c r="BO6" s="420"/>
      <c r="BP6" s="420"/>
      <c r="BQ6" s="420"/>
      <c r="BR6" s="420"/>
      <c r="BS6" s="420"/>
      <c r="BT6" s="420"/>
      <c r="BU6" s="421"/>
      <c r="BV6" s="419">
        <v>926638</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95.7</v>
      </c>
      <c r="CU6" s="563"/>
      <c r="CV6" s="563"/>
      <c r="CW6" s="563"/>
      <c r="CX6" s="563"/>
      <c r="CY6" s="563"/>
      <c r="CZ6" s="563"/>
      <c r="DA6" s="564"/>
      <c r="DB6" s="562">
        <v>94.1</v>
      </c>
      <c r="DC6" s="563"/>
      <c r="DD6" s="563"/>
      <c r="DE6" s="563"/>
      <c r="DF6" s="563"/>
      <c r="DG6" s="563"/>
      <c r="DH6" s="563"/>
      <c r="DI6" s="564"/>
    </row>
    <row r="7" spans="1:119" ht="18.75" customHeight="1" x14ac:dyDescent="0.2">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101</v>
      </c>
      <c r="AV7" s="478"/>
      <c r="AW7" s="478"/>
      <c r="AX7" s="478"/>
      <c r="AY7" s="433" t="s">
        <v>102</v>
      </c>
      <c r="AZ7" s="434"/>
      <c r="BA7" s="434"/>
      <c r="BB7" s="434"/>
      <c r="BC7" s="434"/>
      <c r="BD7" s="434"/>
      <c r="BE7" s="434"/>
      <c r="BF7" s="434"/>
      <c r="BG7" s="434"/>
      <c r="BH7" s="434"/>
      <c r="BI7" s="434"/>
      <c r="BJ7" s="434"/>
      <c r="BK7" s="434"/>
      <c r="BL7" s="434"/>
      <c r="BM7" s="435"/>
      <c r="BN7" s="419">
        <v>215207</v>
      </c>
      <c r="BO7" s="420"/>
      <c r="BP7" s="420"/>
      <c r="BQ7" s="420"/>
      <c r="BR7" s="420"/>
      <c r="BS7" s="420"/>
      <c r="BT7" s="420"/>
      <c r="BU7" s="421"/>
      <c r="BV7" s="419">
        <v>55315</v>
      </c>
      <c r="BW7" s="420"/>
      <c r="BX7" s="420"/>
      <c r="BY7" s="420"/>
      <c r="BZ7" s="420"/>
      <c r="CA7" s="420"/>
      <c r="CB7" s="420"/>
      <c r="CC7" s="421"/>
      <c r="CD7" s="459" t="s">
        <v>103</v>
      </c>
      <c r="CE7" s="379"/>
      <c r="CF7" s="379"/>
      <c r="CG7" s="379"/>
      <c r="CH7" s="379"/>
      <c r="CI7" s="379"/>
      <c r="CJ7" s="379"/>
      <c r="CK7" s="379"/>
      <c r="CL7" s="379"/>
      <c r="CM7" s="379"/>
      <c r="CN7" s="379"/>
      <c r="CO7" s="379"/>
      <c r="CP7" s="379"/>
      <c r="CQ7" s="379"/>
      <c r="CR7" s="379"/>
      <c r="CS7" s="460"/>
      <c r="CT7" s="419">
        <v>13521383</v>
      </c>
      <c r="CU7" s="420"/>
      <c r="CV7" s="420"/>
      <c r="CW7" s="420"/>
      <c r="CX7" s="420"/>
      <c r="CY7" s="420"/>
      <c r="CZ7" s="420"/>
      <c r="DA7" s="421"/>
      <c r="DB7" s="419">
        <v>13183556</v>
      </c>
      <c r="DC7" s="420"/>
      <c r="DD7" s="420"/>
      <c r="DE7" s="420"/>
      <c r="DF7" s="420"/>
      <c r="DG7" s="420"/>
      <c r="DH7" s="420"/>
      <c r="DI7" s="421"/>
    </row>
    <row r="8" spans="1:119" ht="18.75" customHeight="1" thickBot="1" x14ac:dyDescent="0.25">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104</v>
      </c>
      <c r="AN8" s="376"/>
      <c r="AO8" s="376"/>
      <c r="AP8" s="376"/>
      <c r="AQ8" s="376"/>
      <c r="AR8" s="376"/>
      <c r="AS8" s="376"/>
      <c r="AT8" s="377"/>
      <c r="AU8" s="477" t="s">
        <v>90</v>
      </c>
      <c r="AV8" s="478"/>
      <c r="AW8" s="478"/>
      <c r="AX8" s="478"/>
      <c r="AY8" s="433" t="s">
        <v>105</v>
      </c>
      <c r="AZ8" s="434"/>
      <c r="BA8" s="434"/>
      <c r="BB8" s="434"/>
      <c r="BC8" s="434"/>
      <c r="BD8" s="434"/>
      <c r="BE8" s="434"/>
      <c r="BF8" s="434"/>
      <c r="BG8" s="434"/>
      <c r="BH8" s="434"/>
      <c r="BI8" s="434"/>
      <c r="BJ8" s="434"/>
      <c r="BK8" s="434"/>
      <c r="BL8" s="434"/>
      <c r="BM8" s="435"/>
      <c r="BN8" s="419">
        <v>613693</v>
      </c>
      <c r="BO8" s="420"/>
      <c r="BP8" s="420"/>
      <c r="BQ8" s="420"/>
      <c r="BR8" s="420"/>
      <c r="BS8" s="420"/>
      <c r="BT8" s="420"/>
      <c r="BU8" s="421"/>
      <c r="BV8" s="419">
        <v>871323</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0.75</v>
      </c>
      <c r="CU8" s="523"/>
      <c r="CV8" s="523"/>
      <c r="CW8" s="523"/>
      <c r="CX8" s="523"/>
      <c r="CY8" s="523"/>
      <c r="CZ8" s="523"/>
      <c r="DA8" s="524"/>
      <c r="DB8" s="522">
        <v>0.76</v>
      </c>
      <c r="DC8" s="523"/>
      <c r="DD8" s="523"/>
      <c r="DE8" s="523"/>
      <c r="DF8" s="523"/>
      <c r="DG8" s="523"/>
      <c r="DH8" s="523"/>
      <c r="DI8" s="524"/>
    </row>
    <row r="9" spans="1:119" ht="18.75" customHeight="1" thickBot="1" x14ac:dyDescent="0.25">
      <c r="A9" s="181"/>
      <c r="B9" s="551" t="s">
        <v>107</v>
      </c>
      <c r="C9" s="552"/>
      <c r="D9" s="552"/>
      <c r="E9" s="552"/>
      <c r="F9" s="552"/>
      <c r="G9" s="552"/>
      <c r="H9" s="552"/>
      <c r="I9" s="552"/>
      <c r="J9" s="552"/>
      <c r="K9" s="470"/>
      <c r="L9" s="553" t="s">
        <v>108</v>
      </c>
      <c r="M9" s="554"/>
      <c r="N9" s="554"/>
      <c r="O9" s="554"/>
      <c r="P9" s="554"/>
      <c r="Q9" s="555"/>
      <c r="R9" s="556">
        <v>49872</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-257630</v>
      </c>
      <c r="BO9" s="420"/>
      <c r="BP9" s="420"/>
      <c r="BQ9" s="420"/>
      <c r="BR9" s="420"/>
      <c r="BS9" s="420"/>
      <c r="BT9" s="420"/>
      <c r="BU9" s="421"/>
      <c r="BV9" s="419">
        <v>333284</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12.1</v>
      </c>
      <c r="CU9" s="417"/>
      <c r="CV9" s="417"/>
      <c r="CW9" s="417"/>
      <c r="CX9" s="417"/>
      <c r="CY9" s="417"/>
      <c r="CZ9" s="417"/>
      <c r="DA9" s="418"/>
      <c r="DB9" s="416">
        <v>12.7</v>
      </c>
      <c r="DC9" s="417"/>
      <c r="DD9" s="417"/>
      <c r="DE9" s="417"/>
      <c r="DF9" s="417"/>
      <c r="DG9" s="417"/>
      <c r="DH9" s="417"/>
      <c r="DI9" s="418"/>
    </row>
    <row r="10" spans="1:119" ht="18.75" customHeight="1" thickBot="1" x14ac:dyDescent="0.25">
      <c r="A10" s="181"/>
      <c r="B10" s="551"/>
      <c r="C10" s="552"/>
      <c r="D10" s="552"/>
      <c r="E10" s="552"/>
      <c r="F10" s="552"/>
      <c r="G10" s="552"/>
      <c r="H10" s="552"/>
      <c r="I10" s="552"/>
      <c r="J10" s="552"/>
      <c r="K10" s="470"/>
      <c r="L10" s="375" t="s">
        <v>113</v>
      </c>
      <c r="M10" s="376"/>
      <c r="N10" s="376"/>
      <c r="O10" s="376"/>
      <c r="P10" s="376"/>
      <c r="Q10" s="377"/>
      <c r="R10" s="372">
        <v>49136</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436245</v>
      </c>
      <c r="BO10" s="420"/>
      <c r="BP10" s="420"/>
      <c r="BQ10" s="420"/>
      <c r="BR10" s="420"/>
      <c r="BS10" s="420"/>
      <c r="BT10" s="420"/>
      <c r="BU10" s="421"/>
      <c r="BV10" s="419">
        <v>270222</v>
      </c>
      <c r="BW10" s="420"/>
      <c r="BX10" s="420"/>
      <c r="BY10" s="420"/>
      <c r="BZ10" s="420"/>
      <c r="CA10" s="420"/>
      <c r="CB10" s="420"/>
      <c r="CC10" s="421"/>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81"/>
      <c r="B12" s="525" t="s">
        <v>123</v>
      </c>
      <c r="C12" s="526"/>
      <c r="D12" s="526"/>
      <c r="E12" s="526"/>
      <c r="F12" s="526"/>
      <c r="G12" s="526"/>
      <c r="H12" s="526"/>
      <c r="I12" s="526"/>
      <c r="J12" s="526"/>
      <c r="K12" s="527"/>
      <c r="L12" s="534" t="s">
        <v>124</v>
      </c>
      <c r="M12" s="535"/>
      <c r="N12" s="535"/>
      <c r="O12" s="535"/>
      <c r="P12" s="535"/>
      <c r="Q12" s="536"/>
      <c r="R12" s="537">
        <v>53446</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1113115</v>
      </c>
      <c r="BO12" s="420"/>
      <c r="BP12" s="420"/>
      <c r="BQ12" s="420"/>
      <c r="BR12" s="420"/>
      <c r="BS12" s="420"/>
      <c r="BT12" s="420"/>
      <c r="BU12" s="421"/>
      <c r="BV12" s="419">
        <v>494634</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81"/>
      <c r="B13" s="528"/>
      <c r="C13" s="529"/>
      <c r="D13" s="529"/>
      <c r="E13" s="529"/>
      <c r="F13" s="529"/>
      <c r="G13" s="529"/>
      <c r="H13" s="529"/>
      <c r="I13" s="529"/>
      <c r="J13" s="529"/>
      <c r="K13" s="530"/>
      <c r="L13" s="190"/>
      <c r="M13" s="503" t="s">
        <v>130</v>
      </c>
      <c r="N13" s="504"/>
      <c r="O13" s="504"/>
      <c r="P13" s="504"/>
      <c r="Q13" s="505"/>
      <c r="R13" s="506">
        <v>52563</v>
      </c>
      <c r="S13" s="507"/>
      <c r="T13" s="507"/>
      <c r="U13" s="507"/>
      <c r="V13" s="508"/>
      <c r="W13" s="509" t="s">
        <v>131</v>
      </c>
      <c r="X13" s="405"/>
      <c r="Y13" s="405"/>
      <c r="Z13" s="405"/>
      <c r="AA13" s="405"/>
      <c r="AB13" s="406"/>
      <c r="AC13" s="372">
        <v>875</v>
      </c>
      <c r="AD13" s="373"/>
      <c r="AE13" s="373"/>
      <c r="AF13" s="373"/>
      <c r="AG13" s="374"/>
      <c r="AH13" s="372">
        <v>1070</v>
      </c>
      <c r="AI13" s="373"/>
      <c r="AJ13" s="373"/>
      <c r="AK13" s="373"/>
      <c r="AL13" s="432"/>
      <c r="AM13" s="476" t="s">
        <v>132</v>
      </c>
      <c r="AN13" s="376"/>
      <c r="AO13" s="376"/>
      <c r="AP13" s="376"/>
      <c r="AQ13" s="376"/>
      <c r="AR13" s="376"/>
      <c r="AS13" s="376"/>
      <c r="AT13" s="377"/>
      <c r="AU13" s="477" t="s">
        <v>101</v>
      </c>
      <c r="AV13" s="478"/>
      <c r="AW13" s="478"/>
      <c r="AX13" s="478"/>
      <c r="AY13" s="433" t="s">
        <v>133</v>
      </c>
      <c r="AZ13" s="434"/>
      <c r="BA13" s="434"/>
      <c r="BB13" s="434"/>
      <c r="BC13" s="434"/>
      <c r="BD13" s="434"/>
      <c r="BE13" s="434"/>
      <c r="BF13" s="434"/>
      <c r="BG13" s="434"/>
      <c r="BH13" s="434"/>
      <c r="BI13" s="434"/>
      <c r="BJ13" s="434"/>
      <c r="BK13" s="434"/>
      <c r="BL13" s="434"/>
      <c r="BM13" s="435"/>
      <c r="BN13" s="419">
        <v>-934500</v>
      </c>
      <c r="BO13" s="420"/>
      <c r="BP13" s="420"/>
      <c r="BQ13" s="420"/>
      <c r="BR13" s="420"/>
      <c r="BS13" s="420"/>
      <c r="BT13" s="420"/>
      <c r="BU13" s="421"/>
      <c r="BV13" s="419">
        <v>108872</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6.6</v>
      </c>
      <c r="CU13" s="417"/>
      <c r="CV13" s="417"/>
      <c r="CW13" s="417"/>
      <c r="CX13" s="417"/>
      <c r="CY13" s="417"/>
      <c r="CZ13" s="417"/>
      <c r="DA13" s="418"/>
      <c r="DB13" s="416">
        <v>6.4</v>
      </c>
      <c r="DC13" s="417"/>
      <c r="DD13" s="417"/>
      <c r="DE13" s="417"/>
      <c r="DF13" s="417"/>
      <c r="DG13" s="417"/>
      <c r="DH13" s="417"/>
      <c r="DI13" s="418"/>
    </row>
    <row r="14" spans="1:119" ht="18.75" customHeight="1" thickBot="1" x14ac:dyDescent="0.25">
      <c r="A14" s="181"/>
      <c r="B14" s="528"/>
      <c r="C14" s="529"/>
      <c r="D14" s="529"/>
      <c r="E14" s="529"/>
      <c r="F14" s="529"/>
      <c r="G14" s="529"/>
      <c r="H14" s="529"/>
      <c r="I14" s="529"/>
      <c r="J14" s="529"/>
      <c r="K14" s="530"/>
      <c r="L14" s="493" t="s">
        <v>135</v>
      </c>
      <c r="M14" s="546"/>
      <c r="N14" s="546"/>
      <c r="O14" s="546"/>
      <c r="P14" s="546"/>
      <c r="Q14" s="547"/>
      <c r="R14" s="506">
        <v>53004</v>
      </c>
      <c r="S14" s="507"/>
      <c r="T14" s="507"/>
      <c r="U14" s="507"/>
      <c r="V14" s="508"/>
      <c r="W14" s="510"/>
      <c r="X14" s="408"/>
      <c r="Y14" s="408"/>
      <c r="Z14" s="408"/>
      <c r="AA14" s="408"/>
      <c r="AB14" s="409"/>
      <c r="AC14" s="499">
        <v>3.7</v>
      </c>
      <c r="AD14" s="500"/>
      <c r="AE14" s="500"/>
      <c r="AF14" s="500"/>
      <c r="AG14" s="501"/>
      <c r="AH14" s="499">
        <v>4.5999999999999996</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v>20.9</v>
      </c>
      <c r="CU14" s="517"/>
      <c r="CV14" s="517"/>
      <c r="CW14" s="517"/>
      <c r="CX14" s="517"/>
      <c r="CY14" s="517"/>
      <c r="CZ14" s="517"/>
      <c r="DA14" s="518"/>
      <c r="DB14" s="516">
        <v>18.5</v>
      </c>
      <c r="DC14" s="517"/>
      <c r="DD14" s="517"/>
      <c r="DE14" s="517"/>
      <c r="DF14" s="517"/>
      <c r="DG14" s="517"/>
      <c r="DH14" s="517"/>
      <c r="DI14" s="518"/>
    </row>
    <row r="15" spans="1:119" ht="18.75" customHeight="1" x14ac:dyDescent="0.2">
      <c r="A15" s="181"/>
      <c r="B15" s="528"/>
      <c r="C15" s="529"/>
      <c r="D15" s="529"/>
      <c r="E15" s="529"/>
      <c r="F15" s="529"/>
      <c r="G15" s="529"/>
      <c r="H15" s="529"/>
      <c r="I15" s="529"/>
      <c r="J15" s="529"/>
      <c r="K15" s="530"/>
      <c r="L15" s="190"/>
      <c r="M15" s="503" t="s">
        <v>130</v>
      </c>
      <c r="N15" s="504"/>
      <c r="O15" s="504"/>
      <c r="P15" s="504"/>
      <c r="Q15" s="505"/>
      <c r="R15" s="506">
        <v>52259</v>
      </c>
      <c r="S15" s="507"/>
      <c r="T15" s="507"/>
      <c r="U15" s="507"/>
      <c r="V15" s="508"/>
      <c r="W15" s="509" t="s">
        <v>137</v>
      </c>
      <c r="X15" s="405"/>
      <c r="Y15" s="405"/>
      <c r="Z15" s="405"/>
      <c r="AA15" s="405"/>
      <c r="AB15" s="406"/>
      <c r="AC15" s="372">
        <v>6541</v>
      </c>
      <c r="AD15" s="373"/>
      <c r="AE15" s="373"/>
      <c r="AF15" s="373"/>
      <c r="AG15" s="374"/>
      <c r="AH15" s="372">
        <v>7096</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8340230</v>
      </c>
      <c r="BO15" s="449"/>
      <c r="BP15" s="449"/>
      <c r="BQ15" s="449"/>
      <c r="BR15" s="449"/>
      <c r="BS15" s="449"/>
      <c r="BT15" s="449"/>
      <c r="BU15" s="450"/>
      <c r="BV15" s="448">
        <v>8169608</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27.7</v>
      </c>
      <c r="AD16" s="500"/>
      <c r="AE16" s="500"/>
      <c r="AF16" s="500"/>
      <c r="AG16" s="501"/>
      <c r="AH16" s="499">
        <v>30.5</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11110171</v>
      </c>
      <c r="BO16" s="420"/>
      <c r="BP16" s="420"/>
      <c r="BQ16" s="420"/>
      <c r="BR16" s="420"/>
      <c r="BS16" s="420"/>
      <c r="BT16" s="420"/>
      <c r="BU16" s="421"/>
      <c r="BV16" s="419">
        <v>10640686</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81"/>
      <c r="B17" s="531"/>
      <c r="C17" s="532"/>
      <c r="D17" s="532"/>
      <c r="E17" s="532"/>
      <c r="F17" s="532"/>
      <c r="G17" s="532"/>
      <c r="H17" s="532"/>
      <c r="I17" s="532"/>
      <c r="J17" s="532"/>
      <c r="K17" s="533"/>
      <c r="L17" s="195"/>
      <c r="M17" s="512" t="s">
        <v>143</v>
      </c>
      <c r="N17" s="513"/>
      <c r="O17" s="513"/>
      <c r="P17" s="513"/>
      <c r="Q17" s="514"/>
      <c r="R17" s="496" t="s">
        <v>144</v>
      </c>
      <c r="S17" s="497"/>
      <c r="T17" s="497"/>
      <c r="U17" s="497"/>
      <c r="V17" s="498"/>
      <c r="W17" s="509" t="s">
        <v>145</v>
      </c>
      <c r="X17" s="405"/>
      <c r="Y17" s="405"/>
      <c r="Z17" s="405"/>
      <c r="AA17" s="405"/>
      <c r="AB17" s="406"/>
      <c r="AC17" s="372">
        <v>16185</v>
      </c>
      <c r="AD17" s="373"/>
      <c r="AE17" s="373"/>
      <c r="AF17" s="373"/>
      <c r="AG17" s="374"/>
      <c r="AH17" s="372">
        <v>15086</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10639577</v>
      </c>
      <c r="BO17" s="420"/>
      <c r="BP17" s="420"/>
      <c r="BQ17" s="420"/>
      <c r="BR17" s="420"/>
      <c r="BS17" s="420"/>
      <c r="BT17" s="420"/>
      <c r="BU17" s="421"/>
      <c r="BV17" s="419">
        <v>10440386</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81"/>
      <c r="B18" s="469" t="s">
        <v>147</v>
      </c>
      <c r="C18" s="470"/>
      <c r="D18" s="470"/>
      <c r="E18" s="471"/>
      <c r="F18" s="471"/>
      <c r="G18" s="471"/>
      <c r="H18" s="471"/>
      <c r="I18" s="471"/>
      <c r="J18" s="471"/>
      <c r="K18" s="471"/>
      <c r="L18" s="472">
        <v>79.16</v>
      </c>
      <c r="M18" s="472"/>
      <c r="N18" s="472"/>
      <c r="O18" s="472"/>
      <c r="P18" s="472"/>
      <c r="Q18" s="472"/>
      <c r="R18" s="473"/>
      <c r="S18" s="473"/>
      <c r="T18" s="473"/>
      <c r="U18" s="473"/>
      <c r="V18" s="474"/>
      <c r="W18" s="490"/>
      <c r="X18" s="491"/>
      <c r="Y18" s="491"/>
      <c r="Z18" s="491"/>
      <c r="AA18" s="491"/>
      <c r="AB18" s="515"/>
      <c r="AC18" s="389">
        <v>68.599999999999994</v>
      </c>
      <c r="AD18" s="390"/>
      <c r="AE18" s="390"/>
      <c r="AF18" s="390"/>
      <c r="AG18" s="475"/>
      <c r="AH18" s="389">
        <v>64.900000000000006</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13064534</v>
      </c>
      <c r="BO18" s="420"/>
      <c r="BP18" s="420"/>
      <c r="BQ18" s="420"/>
      <c r="BR18" s="420"/>
      <c r="BS18" s="420"/>
      <c r="BT18" s="420"/>
      <c r="BU18" s="421"/>
      <c r="BV18" s="419">
        <v>12478304</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81"/>
      <c r="B19" s="469" t="s">
        <v>149</v>
      </c>
      <c r="C19" s="470"/>
      <c r="D19" s="470"/>
      <c r="E19" s="471"/>
      <c r="F19" s="471"/>
      <c r="G19" s="471"/>
      <c r="H19" s="471"/>
      <c r="I19" s="471"/>
      <c r="J19" s="471"/>
      <c r="K19" s="471"/>
      <c r="L19" s="479">
        <v>630</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17145612</v>
      </c>
      <c r="BO19" s="420"/>
      <c r="BP19" s="420"/>
      <c r="BQ19" s="420"/>
      <c r="BR19" s="420"/>
      <c r="BS19" s="420"/>
      <c r="BT19" s="420"/>
      <c r="BU19" s="421"/>
      <c r="BV19" s="419">
        <v>15981638</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81"/>
      <c r="B20" s="469" t="s">
        <v>151</v>
      </c>
      <c r="C20" s="470"/>
      <c r="D20" s="470"/>
      <c r="E20" s="471"/>
      <c r="F20" s="471"/>
      <c r="G20" s="471"/>
      <c r="H20" s="471"/>
      <c r="I20" s="471"/>
      <c r="J20" s="471"/>
      <c r="K20" s="471"/>
      <c r="L20" s="479">
        <v>19971</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81"/>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81"/>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19878385</v>
      </c>
      <c r="BO22" s="449"/>
      <c r="BP22" s="449"/>
      <c r="BQ22" s="449"/>
      <c r="BR22" s="449"/>
      <c r="BS22" s="449"/>
      <c r="BT22" s="449"/>
      <c r="BU22" s="450"/>
      <c r="BV22" s="448">
        <v>21442692</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14093455</v>
      </c>
      <c r="BO23" s="420"/>
      <c r="BP23" s="420"/>
      <c r="BQ23" s="420"/>
      <c r="BR23" s="420"/>
      <c r="BS23" s="420"/>
      <c r="BT23" s="420"/>
      <c r="BU23" s="421"/>
      <c r="BV23" s="419">
        <v>15209886</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81"/>
      <c r="B24" s="398"/>
      <c r="C24" s="399"/>
      <c r="D24" s="400"/>
      <c r="E24" s="375" t="s">
        <v>161</v>
      </c>
      <c r="F24" s="376"/>
      <c r="G24" s="376"/>
      <c r="H24" s="376"/>
      <c r="I24" s="376"/>
      <c r="J24" s="376"/>
      <c r="K24" s="377"/>
      <c r="L24" s="372">
        <v>1</v>
      </c>
      <c r="M24" s="373"/>
      <c r="N24" s="373"/>
      <c r="O24" s="373"/>
      <c r="P24" s="374"/>
      <c r="Q24" s="372">
        <v>8210</v>
      </c>
      <c r="R24" s="373"/>
      <c r="S24" s="373"/>
      <c r="T24" s="373"/>
      <c r="U24" s="373"/>
      <c r="V24" s="374"/>
      <c r="W24" s="462"/>
      <c r="X24" s="399"/>
      <c r="Y24" s="400"/>
      <c r="Z24" s="375" t="s">
        <v>162</v>
      </c>
      <c r="AA24" s="376"/>
      <c r="AB24" s="376"/>
      <c r="AC24" s="376"/>
      <c r="AD24" s="376"/>
      <c r="AE24" s="376"/>
      <c r="AF24" s="376"/>
      <c r="AG24" s="377"/>
      <c r="AH24" s="372">
        <v>355</v>
      </c>
      <c r="AI24" s="373"/>
      <c r="AJ24" s="373"/>
      <c r="AK24" s="373"/>
      <c r="AL24" s="374"/>
      <c r="AM24" s="372">
        <v>1073875</v>
      </c>
      <c r="AN24" s="373"/>
      <c r="AO24" s="373"/>
      <c r="AP24" s="373"/>
      <c r="AQ24" s="373"/>
      <c r="AR24" s="374"/>
      <c r="AS24" s="372">
        <v>3025</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12549090</v>
      </c>
      <c r="BO24" s="420"/>
      <c r="BP24" s="420"/>
      <c r="BQ24" s="420"/>
      <c r="BR24" s="420"/>
      <c r="BS24" s="420"/>
      <c r="BT24" s="420"/>
      <c r="BU24" s="421"/>
      <c r="BV24" s="419">
        <v>13582575</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81"/>
      <c r="B25" s="398"/>
      <c r="C25" s="399"/>
      <c r="D25" s="400"/>
      <c r="E25" s="375" t="s">
        <v>164</v>
      </c>
      <c r="F25" s="376"/>
      <c r="G25" s="376"/>
      <c r="H25" s="376"/>
      <c r="I25" s="376"/>
      <c r="J25" s="376"/>
      <c r="K25" s="377"/>
      <c r="L25" s="372">
        <v>1</v>
      </c>
      <c r="M25" s="373"/>
      <c r="N25" s="373"/>
      <c r="O25" s="373"/>
      <c r="P25" s="374"/>
      <c r="Q25" s="372">
        <v>6500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5043386</v>
      </c>
      <c r="BO25" s="449"/>
      <c r="BP25" s="449"/>
      <c r="BQ25" s="449"/>
      <c r="BR25" s="449"/>
      <c r="BS25" s="449"/>
      <c r="BT25" s="449"/>
      <c r="BU25" s="450"/>
      <c r="BV25" s="448">
        <v>5300193</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81"/>
      <c r="B26" s="398"/>
      <c r="C26" s="399"/>
      <c r="D26" s="400"/>
      <c r="E26" s="375" t="s">
        <v>167</v>
      </c>
      <c r="F26" s="376"/>
      <c r="G26" s="376"/>
      <c r="H26" s="376"/>
      <c r="I26" s="376"/>
      <c r="J26" s="376"/>
      <c r="K26" s="377"/>
      <c r="L26" s="372">
        <v>1</v>
      </c>
      <c r="M26" s="373"/>
      <c r="N26" s="373"/>
      <c r="O26" s="373"/>
      <c r="P26" s="374"/>
      <c r="Q26" s="372">
        <v>6060</v>
      </c>
      <c r="R26" s="373"/>
      <c r="S26" s="373"/>
      <c r="T26" s="373"/>
      <c r="U26" s="373"/>
      <c r="V26" s="374"/>
      <c r="W26" s="462"/>
      <c r="X26" s="399"/>
      <c r="Y26" s="400"/>
      <c r="Z26" s="375" t="s">
        <v>168</v>
      </c>
      <c r="AA26" s="430"/>
      <c r="AB26" s="430"/>
      <c r="AC26" s="430"/>
      <c r="AD26" s="430"/>
      <c r="AE26" s="430"/>
      <c r="AF26" s="430"/>
      <c r="AG26" s="431"/>
      <c r="AH26" s="372">
        <v>7</v>
      </c>
      <c r="AI26" s="373"/>
      <c r="AJ26" s="373"/>
      <c r="AK26" s="373"/>
      <c r="AL26" s="374"/>
      <c r="AM26" s="372">
        <v>17626</v>
      </c>
      <c r="AN26" s="373"/>
      <c r="AO26" s="373"/>
      <c r="AP26" s="373"/>
      <c r="AQ26" s="373"/>
      <c r="AR26" s="374"/>
      <c r="AS26" s="372">
        <v>2518</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81"/>
      <c r="B27" s="398"/>
      <c r="C27" s="399"/>
      <c r="D27" s="400"/>
      <c r="E27" s="375" t="s">
        <v>170</v>
      </c>
      <c r="F27" s="376"/>
      <c r="G27" s="376"/>
      <c r="H27" s="376"/>
      <c r="I27" s="376"/>
      <c r="J27" s="376"/>
      <c r="K27" s="377"/>
      <c r="L27" s="372">
        <v>1</v>
      </c>
      <c r="M27" s="373"/>
      <c r="N27" s="373"/>
      <c r="O27" s="373"/>
      <c r="P27" s="374"/>
      <c r="Q27" s="372">
        <v>4260</v>
      </c>
      <c r="R27" s="373"/>
      <c r="S27" s="373"/>
      <c r="T27" s="373"/>
      <c r="U27" s="373"/>
      <c r="V27" s="374"/>
      <c r="W27" s="462"/>
      <c r="X27" s="399"/>
      <c r="Y27" s="400"/>
      <c r="Z27" s="375" t="s">
        <v>171</v>
      </c>
      <c r="AA27" s="376"/>
      <c r="AB27" s="376"/>
      <c r="AC27" s="376"/>
      <c r="AD27" s="376"/>
      <c r="AE27" s="376"/>
      <c r="AF27" s="376"/>
      <c r="AG27" s="377"/>
      <c r="AH27" s="372">
        <v>23</v>
      </c>
      <c r="AI27" s="373"/>
      <c r="AJ27" s="373"/>
      <c r="AK27" s="373"/>
      <c r="AL27" s="374"/>
      <c r="AM27" s="372">
        <v>66332</v>
      </c>
      <c r="AN27" s="373"/>
      <c r="AO27" s="373"/>
      <c r="AP27" s="373"/>
      <c r="AQ27" s="373"/>
      <c r="AR27" s="374"/>
      <c r="AS27" s="372">
        <v>2884</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336252</v>
      </c>
      <c r="BO27" s="454"/>
      <c r="BP27" s="454"/>
      <c r="BQ27" s="454"/>
      <c r="BR27" s="454"/>
      <c r="BS27" s="454"/>
      <c r="BT27" s="454"/>
      <c r="BU27" s="455"/>
      <c r="BV27" s="453">
        <v>336249</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81"/>
      <c r="B28" s="398"/>
      <c r="C28" s="399"/>
      <c r="D28" s="400"/>
      <c r="E28" s="375" t="s">
        <v>173</v>
      </c>
      <c r="F28" s="376"/>
      <c r="G28" s="376"/>
      <c r="H28" s="376"/>
      <c r="I28" s="376"/>
      <c r="J28" s="376"/>
      <c r="K28" s="377"/>
      <c r="L28" s="372">
        <v>1</v>
      </c>
      <c r="M28" s="373"/>
      <c r="N28" s="373"/>
      <c r="O28" s="373"/>
      <c r="P28" s="374"/>
      <c r="Q28" s="372">
        <v>3840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2837155</v>
      </c>
      <c r="BO28" s="449"/>
      <c r="BP28" s="449"/>
      <c r="BQ28" s="449"/>
      <c r="BR28" s="449"/>
      <c r="BS28" s="449"/>
      <c r="BT28" s="449"/>
      <c r="BU28" s="450"/>
      <c r="BV28" s="448">
        <v>3514025</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81"/>
      <c r="B29" s="398"/>
      <c r="C29" s="399"/>
      <c r="D29" s="400"/>
      <c r="E29" s="375" t="s">
        <v>176</v>
      </c>
      <c r="F29" s="376"/>
      <c r="G29" s="376"/>
      <c r="H29" s="376"/>
      <c r="I29" s="376"/>
      <c r="J29" s="376"/>
      <c r="K29" s="377"/>
      <c r="L29" s="372">
        <v>16</v>
      </c>
      <c r="M29" s="373"/>
      <c r="N29" s="373"/>
      <c r="O29" s="373"/>
      <c r="P29" s="374"/>
      <c r="Q29" s="372">
        <v>3620</v>
      </c>
      <c r="R29" s="373"/>
      <c r="S29" s="373"/>
      <c r="T29" s="373"/>
      <c r="U29" s="373"/>
      <c r="V29" s="374"/>
      <c r="W29" s="463"/>
      <c r="X29" s="464"/>
      <c r="Y29" s="465"/>
      <c r="Z29" s="375" t="s">
        <v>177</v>
      </c>
      <c r="AA29" s="376"/>
      <c r="AB29" s="376"/>
      <c r="AC29" s="376"/>
      <c r="AD29" s="376"/>
      <c r="AE29" s="376"/>
      <c r="AF29" s="376"/>
      <c r="AG29" s="377"/>
      <c r="AH29" s="372">
        <v>378</v>
      </c>
      <c r="AI29" s="373"/>
      <c r="AJ29" s="373"/>
      <c r="AK29" s="373"/>
      <c r="AL29" s="374"/>
      <c r="AM29" s="372">
        <v>1140207</v>
      </c>
      <c r="AN29" s="373"/>
      <c r="AO29" s="373"/>
      <c r="AP29" s="373"/>
      <c r="AQ29" s="373"/>
      <c r="AR29" s="374"/>
      <c r="AS29" s="372">
        <v>3016</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292329</v>
      </c>
      <c r="BO29" s="420"/>
      <c r="BP29" s="420"/>
      <c r="BQ29" s="420"/>
      <c r="BR29" s="420"/>
      <c r="BS29" s="420"/>
      <c r="BT29" s="420"/>
      <c r="BU29" s="421"/>
      <c r="BV29" s="419">
        <v>292323</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97.8</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1614077</v>
      </c>
      <c r="BO30" s="454"/>
      <c r="BP30" s="454"/>
      <c r="BQ30" s="454"/>
      <c r="BR30" s="454"/>
      <c r="BS30" s="454"/>
      <c r="BT30" s="454"/>
      <c r="BU30" s="455"/>
      <c r="BV30" s="453">
        <v>1613967</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2">
      <c r="A33" s="181"/>
      <c r="B33" s="205"/>
      <c r="C33" s="371" t="s">
        <v>186</v>
      </c>
      <c r="D33" s="371"/>
      <c r="E33" s="370" t="s">
        <v>187</v>
      </c>
      <c r="F33" s="370"/>
      <c r="G33" s="370"/>
      <c r="H33" s="370"/>
      <c r="I33" s="370"/>
      <c r="J33" s="370"/>
      <c r="K33" s="370"/>
      <c r="L33" s="370"/>
      <c r="M33" s="370"/>
      <c r="N33" s="370"/>
      <c r="O33" s="370"/>
      <c r="P33" s="370"/>
      <c r="Q33" s="370"/>
      <c r="R33" s="370"/>
      <c r="S33" s="370"/>
      <c r="T33" s="206"/>
      <c r="U33" s="371" t="s">
        <v>186</v>
      </c>
      <c r="V33" s="371"/>
      <c r="W33" s="370" t="s">
        <v>187</v>
      </c>
      <c r="X33" s="370"/>
      <c r="Y33" s="370"/>
      <c r="Z33" s="370"/>
      <c r="AA33" s="370"/>
      <c r="AB33" s="370"/>
      <c r="AC33" s="370"/>
      <c r="AD33" s="370"/>
      <c r="AE33" s="370"/>
      <c r="AF33" s="370"/>
      <c r="AG33" s="370"/>
      <c r="AH33" s="370"/>
      <c r="AI33" s="370"/>
      <c r="AJ33" s="370"/>
      <c r="AK33" s="370"/>
      <c r="AL33" s="206"/>
      <c r="AM33" s="371" t="s">
        <v>186</v>
      </c>
      <c r="AN33" s="371"/>
      <c r="AO33" s="370" t="s">
        <v>187</v>
      </c>
      <c r="AP33" s="370"/>
      <c r="AQ33" s="370"/>
      <c r="AR33" s="370"/>
      <c r="AS33" s="370"/>
      <c r="AT33" s="370"/>
      <c r="AU33" s="370"/>
      <c r="AV33" s="370"/>
      <c r="AW33" s="370"/>
      <c r="AX33" s="370"/>
      <c r="AY33" s="370"/>
      <c r="AZ33" s="370"/>
      <c r="BA33" s="370"/>
      <c r="BB33" s="370"/>
      <c r="BC33" s="370"/>
      <c r="BD33" s="207"/>
      <c r="BE33" s="370" t="s">
        <v>188</v>
      </c>
      <c r="BF33" s="370"/>
      <c r="BG33" s="370" t="s">
        <v>189</v>
      </c>
      <c r="BH33" s="370"/>
      <c r="BI33" s="370"/>
      <c r="BJ33" s="370"/>
      <c r="BK33" s="370"/>
      <c r="BL33" s="370"/>
      <c r="BM33" s="370"/>
      <c r="BN33" s="370"/>
      <c r="BO33" s="370"/>
      <c r="BP33" s="370"/>
      <c r="BQ33" s="370"/>
      <c r="BR33" s="370"/>
      <c r="BS33" s="370"/>
      <c r="BT33" s="370"/>
      <c r="BU33" s="370"/>
      <c r="BV33" s="207"/>
      <c r="BW33" s="371" t="s">
        <v>188</v>
      </c>
      <c r="BX33" s="371"/>
      <c r="BY33" s="370" t="s">
        <v>190</v>
      </c>
      <c r="BZ33" s="370"/>
      <c r="CA33" s="370"/>
      <c r="CB33" s="370"/>
      <c r="CC33" s="370"/>
      <c r="CD33" s="370"/>
      <c r="CE33" s="370"/>
      <c r="CF33" s="370"/>
      <c r="CG33" s="370"/>
      <c r="CH33" s="370"/>
      <c r="CI33" s="370"/>
      <c r="CJ33" s="370"/>
      <c r="CK33" s="370"/>
      <c r="CL33" s="370"/>
      <c r="CM33" s="370"/>
      <c r="CN33" s="206"/>
      <c r="CO33" s="371" t="s">
        <v>186</v>
      </c>
      <c r="CP33" s="371"/>
      <c r="CQ33" s="370" t="s">
        <v>191</v>
      </c>
      <c r="CR33" s="370"/>
      <c r="CS33" s="370"/>
      <c r="CT33" s="370"/>
      <c r="CU33" s="370"/>
      <c r="CV33" s="370"/>
      <c r="CW33" s="370"/>
      <c r="CX33" s="370"/>
      <c r="CY33" s="370"/>
      <c r="CZ33" s="370"/>
      <c r="DA33" s="370"/>
      <c r="DB33" s="370"/>
      <c r="DC33" s="370"/>
      <c r="DD33" s="370"/>
      <c r="DE33" s="370"/>
      <c r="DF33" s="206"/>
      <c r="DG33" s="369" t="s">
        <v>192</v>
      </c>
      <c r="DH33" s="369"/>
      <c r="DI33" s="208"/>
    </row>
    <row r="34" spans="1:113" ht="32.25" customHeight="1" x14ac:dyDescent="0.2">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2</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81"/>
      <c r="AM34" s="367">
        <f>IF(AO34="","",MAX(C34:D43,U34:V43)+1)</f>
        <v>5</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81"/>
      <c r="BE34" s="367" t="str">
        <f>IF(BG34="","",MAX(C34:D43,U34:V43,AM34:AN43)+1)</f>
        <v/>
      </c>
      <c r="BF34" s="367"/>
      <c r="BG34" s="368"/>
      <c r="BH34" s="368"/>
      <c r="BI34" s="368"/>
      <c r="BJ34" s="368"/>
      <c r="BK34" s="368"/>
      <c r="BL34" s="368"/>
      <c r="BM34" s="368"/>
      <c r="BN34" s="368"/>
      <c r="BO34" s="368"/>
      <c r="BP34" s="368"/>
      <c r="BQ34" s="368"/>
      <c r="BR34" s="368"/>
      <c r="BS34" s="368"/>
      <c r="BT34" s="368"/>
      <c r="BU34" s="368"/>
      <c r="BV34" s="181"/>
      <c r="BW34" s="367">
        <f>IF(BY34="","",MAX(C34:D43,U34:V43,AM34:AN43,BE34:BF43)+1)</f>
        <v>7</v>
      </c>
      <c r="BX34" s="367"/>
      <c r="BY34" s="368" t="str">
        <f>IF('各会計、関係団体の財政状況及び健全化判断比率'!B68="","",'各会計、関係団体の財政状況及び健全化判断比率'!B68)</f>
        <v>常総衛生組合（一般会計）</v>
      </c>
      <c r="BZ34" s="368"/>
      <c r="CA34" s="368"/>
      <c r="CB34" s="368"/>
      <c r="CC34" s="368"/>
      <c r="CD34" s="368"/>
      <c r="CE34" s="368"/>
      <c r="CF34" s="368"/>
      <c r="CG34" s="368"/>
      <c r="CH34" s="368"/>
      <c r="CI34" s="368"/>
      <c r="CJ34" s="368"/>
      <c r="CK34" s="368"/>
      <c r="CL34" s="368"/>
      <c r="CM34" s="368"/>
      <c r="CN34" s="181"/>
      <c r="CO34" s="367" t="str">
        <f>IF(CQ34="","",MAX(C34:D43,U34:V43,AM34:AN43,BE34:BF43,BW34:BX43)+1)</f>
        <v/>
      </c>
      <c r="CP34" s="367"/>
      <c r="CQ34" s="368" t="str">
        <f>IF('各会計、関係団体の財政状況及び健全化判断比率'!BS7="","",'各会計、関係団体の財政状況及び健全化判断比率'!BS7)</f>
        <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2">
      <c r="A35" s="181"/>
      <c r="B35" s="205"/>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81"/>
      <c r="U35" s="367">
        <f>IF(W35="","",U34+1)</f>
        <v>3</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81"/>
      <c r="AM35" s="367">
        <f t="shared" ref="AM35:AM43" si="0">IF(AO35="","",AM34+1)</f>
        <v>6</v>
      </c>
      <c r="AN35" s="367"/>
      <c r="AO35" s="368" t="str">
        <f>IF('各会計、関係団体の財政状況及び健全化判断比率'!B32="","",'各会計、関係団体の財政状況及び健全化判断比率'!B32)</f>
        <v>下水道事業会計</v>
      </c>
      <c r="AP35" s="368"/>
      <c r="AQ35" s="368"/>
      <c r="AR35" s="368"/>
      <c r="AS35" s="368"/>
      <c r="AT35" s="368"/>
      <c r="AU35" s="368"/>
      <c r="AV35" s="368"/>
      <c r="AW35" s="368"/>
      <c r="AX35" s="368"/>
      <c r="AY35" s="368"/>
      <c r="AZ35" s="368"/>
      <c r="BA35" s="368"/>
      <c r="BB35" s="368"/>
      <c r="BC35" s="368"/>
      <c r="BD35" s="181"/>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1"/>
      <c r="BW35" s="367">
        <f t="shared" ref="BW35:BW43" si="2">IF(BY35="","",BW34+1)</f>
        <v>8</v>
      </c>
      <c r="BX35" s="367"/>
      <c r="BY35" s="368" t="str">
        <f>IF('各会計、関係団体の財政状況及び健全化判断比率'!B69="","",'各会計、関係団体の財政状況及び健全化判断比率'!B69)</f>
        <v>取手市外２市火葬場組合（一般会計）</v>
      </c>
      <c r="BZ35" s="368"/>
      <c r="CA35" s="368"/>
      <c r="CB35" s="368"/>
      <c r="CC35" s="368"/>
      <c r="CD35" s="368"/>
      <c r="CE35" s="368"/>
      <c r="CF35" s="368"/>
      <c r="CG35" s="368"/>
      <c r="CH35" s="368"/>
      <c r="CI35" s="368"/>
      <c r="CJ35" s="368"/>
      <c r="CK35" s="368"/>
      <c r="CL35" s="368"/>
      <c r="CM35" s="368"/>
      <c r="CN35" s="181"/>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2">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4</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81"/>
      <c r="AM36" s="367" t="str">
        <f t="shared" si="0"/>
        <v/>
      </c>
      <c r="AN36" s="367"/>
      <c r="AO36" s="368"/>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9</v>
      </c>
      <c r="BX36" s="367"/>
      <c r="BY36" s="368" t="str">
        <f>IF('各会計、関係団体の財政状況及び健全化判断比率'!B70="","",'各会計、関係団体の財政状況及び健全化判断比率'!B70)</f>
        <v>常総地方広域市町村圏事務組合（一般会計）</v>
      </c>
      <c r="BZ36" s="368"/>
      <c r="CA36" s="368"/>
      <c r="CB36" s="368"/>
      <c r="CC36" s="368"/>
      <c r="CD36" s="368"/>
      <c r="CE36" s="368"/>
      <c r="CF36" s="368"/>
      <c r="CG36" s="368"/>
      <c r="CH36" s="368"/>
      <c r="CI36" s="368"/>
      <c r="CJ36" s="368"/>
      <c r="CK36" s="368"/>
      <c r="CL36" s="368"/>
      <c r="CM36" s="368"/>
      <c r="CN36" s="181"/>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2">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10</v>
      </c>
      <c r="BX37" s="367"/>
      <c r="BY37" s="368" t="str">
        <f>IF('各会計、関係団体の財政状況及び健全化判断比率'!B71="","",'各会計、関係団体の財政状況及び健全化判断比率'!B71)</f>
        <v>茨城県市町村総合事務組合（一般会計）</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2">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11</v>
      </c>
      <c r="BX38" s="367"/>
      <c r="BY38" s="368" t="str">
        <f>IF('各会計、関係団体の財政状況及び健全化判断比率'!B72="","",'各会計、関係団体の財政状況及び健全化判断比率'!B72)</f>
        <v>茨城県市町村総合事務組合（県民交通災害共済事業特別会計）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2">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f t="shared" si="2"/>
        <v>12</v>
      </c>
      <c r="BX39" s="367"/>
      <c r="BY39" s="368" t="str">
        <f>IF('各会計、関係団体の財政状況及び健全化判断比率'!B73="","",'各会計、関係団体の財政状況及び健全化判断比率'!B73)</f>
        <v>取手地方広域下水道組合（下水道事業会計）</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2">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f t="shared" si="2"/>
        <v>13</v>
      </c>
      <c r="BX40" s="367"/>
      <c r="BY40" s="368" t="str">
        <f>IF('各会計、関係団体の財政状況及び健全化判断比率'!B74="","",'各会計、関係団体の財政状況及び健全化判断比率'!B74)</f>
        <v>茨城租税債権管理機構（一般会計）</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2">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f t="shared" si="2"/>
        <v>14</v>
      </c>
      <c r="BX41" s="367"/>
      <c r="BY41" s="368" t="str">
        <f>IF('各会計、関係団体の財政状況及び健全化判断比率'!B75="","",'各会計、関係団体の財政状況及び健全化判断比率'!B75)</f>
        <v>利根川水系県南水防事務組合（一般会計）</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2">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f t="shared" si="2"/>
        <v>15</v>
      </c>
      <c r="BX42" s="367"/>
      <c r="BY42" s="368" t="str">
        <f>IF('各会計、関係団体の財政状況及び健全化判断比率'!B76="","",'各会計、関係団体の財政状況及び健全化判断比率'!B76)</f>
        <v>茨城県後期高齢者医療広域連合（一般会計）</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2">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f t="shared" si="2"/>
        <v>16</v>
      </c>
      <c r="BX43" s="367"/>
      <c r="BY43" s="368" t="str">
        <f>IF('各会計、関係団体の財政状況及び健全化判断比率'!B77="","",'各会計、関係団体の財政状況及び健全化判断比率'!B77)</f>
        <v>茨城県後期高齢者医療広域連合（後期高齢医療特別会計）</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Q0icnW/JnsaD8jpiD96qdWRqgByHInJpF8u0pN8GtyyJfAAk9YORuigEQ2y/gGVUBENWE6j/xXxXQB39eo54vw==" saltValue="hCClqab/MTBF+OizvBp6F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51" t="s">
        <v>531</v>
      </c>
      <c r="D34" s="1151"/>
      <c r="E34" s="1152"/>
      <c r="F34" s="32">
        <v>10.39</v>
      </c>
      <c r="G34" s="33">
        <v>10.14</v>
      </c>
      <c r="H34" s="33">
        <v>9.67</v>
      </c>
      <c r="I34" s="33">
        <v>9.8800000000000008</v>
      </c>
      <c r="J34" s="34">
        <v>9.3699999999999992</v>
      </c>
      <c r="K34" s="22"/>
      <c r="L34" s="22"/>
      <c r="M34" s="22"/>
      <c r="N34" s="22"/>
      <c r="O34" s="22"/>
      <c r="P34" s="22"/>
    </row>
    <row r="35" spans="1:16" ht="39" customHeight="1" x14ac:dyDescent="0.2">
      <c r="A35" s="22"/>
      <c r="B35" s="35"/>
      <c r="C35" s="1145" t="s">
        <v>532</v>
      </c>
      <c r="D35" s="1146"/>
      <c r="E35" s="1147"/>
      <c r="F35" s="36">
        <v>3.67</v>
      </c>
      <c r="G35" s="37">
        <v>3.49</v>
      </c>
      <c r="H35" s="37">
        <v>4.03</v>
      </c>
      <c r="I35" s="37">
        <v>6.6</v>
      </c>
      <c r="J35" s="38">
        <v>4.53</v>
      </c>
      <c r="K35" s="22"/>
      <c r="L35" s="22"/>
      <c r="M35" s="22"/>
      <c r="N35" s="22"/>
      <c r="O35" s="22"/>
      <c r="P35" s="22"/>
    </row>
    <row r="36" spans="1:16" ht="39" customHeight="1" x14ac:dyDescent="0.2">
      <c r="A36" s="22"/>
      <c r="B36" s="35"/>
      <c r="C36" s="1145" t="s">
        <v>533</v>
      </c>
      <c r="D36" s="1146"/>
      <c r="E36" s="1147"/>
      <c r="F36" s="36" t="s">
        <v>486</v>
      </c>
      <c r="G36" s="37">
        <v>1.1299999999999999</v>
      </c>
      <c r="H36" s="37">
        <v>2.21</v>
      </c>
      <c r="I36" s="37">
        <v>3.77</v>
      </c>
      <c r="J36" s="38">
        <v>4.2300000000000004</v>
      </c>
      <c r="K36" s="22"/>
      <c r="L36" s="22"/>
      <c r="M36" s="22"/>
      <c r="N36" s="22"/>
      <c r="O36" s="22"/>
      <c r="P36" s="22"/>
    </row>
    <row r="37" spans="1:16" ht="39" customHeight="1" x14ac:dyDescent="0.2">
      <c r="A37" s="22"/>
      <c r="B37" s="35"/>
      <c r="C37" s="1145" t="s">
        <v>534</v>
      </c>
      <c r="D37" s="1146"/>
      <c r="E37" s="1147"/>
      <c r="F37" s="36">
        <v>0</v>
      </c>
      <c r="G37" s="37">
        <v>0.01</v>
      </c>
      <c r="H37" s="37">
        <v>0.01</v>
      </c>
      <c r="I37" s="37">
        <v>0.01</v>
      </c>
      <c r="J37" s="38">
        <v>1.71</v>
      </c>
      <c r="K37" s="22"/>
      <c r="L37" s="22"/>
      <c r="M37" s="22"/>
      <c r="N37" s="22"/>
      <c r="O37" s="22"/>
      <c r="P37" s="22"/>
    </row>
    <row r="38" spans="1:16" ht="39" customHeight="1" x14ac:dyDescent="0.2">
      <c r="A38" s="22"/>
      <c r="B38" s="35"/>
      <c r="C38" s="1145" t="s">
        <v>535</v>
      </c>
      <c r="D38" s="1146"/>
      <c r="E38" s="1147"/>
      <c r="F38" s="36">
        <v>0.63</v>
      </c>
      <c r="G38" s="37">
        <v>0.39</v>
      </c>
      <c r="H38" s="37">
        <v>0.34</v>
      </c>
      <c r="I38" s="37">
        <v>0.14000000000000001</v>
      </c>
      <c r="J38" s="38">
        <v>0.06</v>
      </c>
      <c r="K38" s="22"/>
      <c r="L38" s="22"/>
      <c r="M38" s="22"/>
      <c r="N38" s="22"/>
      <c r="O38" s="22"/>
      <c r="P38" s="22"/>
    </row>
    <row r="39" spans="1:16" ht="39" customHeight="1" x14ac:dyDescent="0.2">
      <c r="A39" s="22"/>
      <c r="B39" s="35"/>
      <c r="C39" s="1145" t="s">
        <v>536</v>
      </c>
      <c r="D39" s="1146"/>
      <c r="E39" s="1147"/>
      <c r="F39" s="36">
        <v>1.38</v>
      </c>
      <c r="G39" s="37">
        <v>1.56</v>
      </c>
      <c r="H39" s="37">
        <v>1.62</v>
      </c>
      <c r="I39" s="37">
        <v>1.65</v>
      </c>
      <c r="J39" s="38">
        <v>0.01</v>
      </c>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537</v>
      </c>
      <c r="D42" s="1146"/>
      <c r="E42" s="1147"/>
      <c r="F42" s="36" t="s">
        <v>486</v>
      </c>
      <c r="G42" s="37" t="s">
        <v>486</v>
      </c>
      <c r="H42" s="37" t="s">
        <v>486</v>
      </c>
      <c r="I42" s="37" t="s">
        <v>486</v>
      </c>
      <c r="J42" s="38" t="s">
        <v>486</v>
      </c>
      <c r="K42" s="22"/>
      <c r="L42" s="22"/>
      <c r="M42" s="22"/>
      <c r="N42" s="22"/>
      <c r="O42" s="22"/>
      <c r="P42" s="22"/>
    </row>
    <row r="43" spans="1:16" ht="39" customHeight="1" thickBot="1" x14ac:dyDescent="0.25">
      <c r="A43" s="22"/>
      <c r="B43" s="40"/>
      <c r="C43" s="1148" t="s">
        <v>538</v>
      </c>
      <c r="D43" s="1149"/>
      <c r="E43" s="1150"/>
      <c r="F43" s="41">
        <v>0.41</v>
      </c>
      <c r="G43" s="42">
        <v>0.15</v>
      </c>
      <c r="H43" s="42">
        <v>0</v>
      </c>
      <c r="I43" s="42" t="s">
        <v>486</v>
      </c>
      <c r="J43" s="43" t="s">
        <v>486</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XdugKoiuby2P4LJMqgVOcB2V+TxOnD0dVYBqi9YAr6XaF3I2txv7isGXOJl7sWR0wDJfm7LyzYOVUEI4HC/RIQ==" saltValue="D/Gh+Dueb1Dl7k8OYSLzW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1861</v>
      </c>
      <c r="L45" s="60">
        <v>2019</v>
      </c>
      <c r="M45" s="60">
        <v>2097</v>
      </c>
      <c r="N45" s="60">
        <v>2113</v>
      </c>
      <c r="O45" s="61">
        <v>2156</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486</v>
      </c>
      <c r="L46" s="64" t="s">
        <v>486</v>
      </c>
      <c r="M46" s="64" t="s">
        <v>486</v>
      </c>
      <c r="N46" s="64" t="s">
        <v>486</v>
      </c>
      <c r="O46" s="65" t="s">
        <v>486</v>
      </c>
      <c r="P46" s="48"/>
      <c r="Q46" s="48"/>
      <c r="R46" s="48"/>
      <c r="S46" s="48"/>
      <c r="T46" s="48"/>
      <c r="U46" s="48"/>
    </row>
    <row r="47" spans="1:21" ht="30.75" customHeight="1" x14ac:dyDescent="0.2">
      <c r="A47" s="48"/>
      <c r="B47" s="1178"/>
      <c r="C47" s="1179"/>
      <c r="D47" s="62"/>
      <c r="E47" s="1155" t="s">
        <v>12</v>
      </c>
      <c r="F47" s="1155"/>
      <c r="G47" s="1155"/>
      <c r="H47" s="1155"/>
      <c r="I47" s="1155"/>
      <c r="J47" s="1156"/>
      <c r="K47" s="63">
        <v>3</v>
      </c>
      <c r="L47" s="64" t="s">
        <v>486</v>
      </c>
      <c r="M47" s="64" t="s">
        <v>486</v>
      </c>
      <c r="N47" s="64" t="s">
        <v>486</v>
      </c>
      <c r="O47" s="65" t="s">
        <v>486</v>
      </c>
      <c r="P47" s="48"/>
      <c r="Q47" s="48"/>
      <c r="R47" s="48"/>
      <c r="S47" s="48"/>
      <c r="T47" s="48"/>
      <c r="U47" s="48"/>
    </row>
    <row r="48" spans="1:21" ht="30.75" customHeight="1" x14ac:dyDescent="0.2">
      <c r="A48" s="48"/>
      <c r="B48" s="1178"/>
      <c r="C48" s="1179"/>
      <c r="D48" s="62"/>
      <c r="E48" s="1155" t="s">
        <v>13</v>
      </c>
      <c r="F48" s="1155"/>
      <c r="G48" s="1155"/>
      <c r="H48" s="1155"/>
      <c r="I48" s="1155"/>
      <c r="J48" s="1156"/>
      <c r="K48" s="63">
        <v>549</v>
      </c>
      <c r="L48" s="64">
        <v>481</v>
      </c>
      <c r="M48" s="64">
        <v>447</v>
      </c>
      <c r="N48" s="64">
        <v>452</v>
      </c>
      <c r="O48" s="65">
        <v>455</v>
      </c>
      <c r="P48" s="48"/>
      <c r="Q48" s="48"/>
      <c r="R48" s="48"/>
      <c r="S48" s="48"/>
      <c r="T48" s="48"/>
      <c r="U48" s="48"/>
    </row>
    <row r="49" spans="1:21" ht="30.75" customHeight="1" x14ac:dyDescent="0.2">
      <c r="A49" s="48"/>
      <c r="B49" s="1178"/>
      <c r="C49" s="1179"/>
      <c r="D49" s="62"/>
      <c r="E49" s="1155" t="s">
        <v>14</v>
      </c>
      <c r="F49" s="1155"/>
      <c r="G49" s="1155"/>
      <c r="H49" s="1155"/>
      <c r="I49" s="1155"/>
      <c r="J49" s="1156"/>
      <c r="K49" s="63">
        <v>511</v>
      </c>
      <c r="L49" s="64">
        <v>508</v>
      </c>
      <c r="M49" s="64">
        <v>514</v>
      </c>
      <c r="N49" s="64">
        <v>502</v>
      </c>
      <c r="O49" s="65">
        <v>504</v>
      </c>
      <c r="P49" s="48"/>
      <c r="Q49" s="48"/>
      <c r="R49" s="48"/>
      <c r="S49" s="48"/>
      <c r="T49" s="48"/>
      <c r="U49" s="48"/>
    </row>
    <row r="50" spans="1:21" ht="30.75" customHeight="1" x14ac:dyDescent="0.2">
      <c r="A50" s="48"/>
      <c r="B50" s="1178"/>
      <c r="C50" s="1179"/>
      <c r="D50" s="62"/>
      <c r="E50" s="1155" t="s">
        <v>15</v>
      </c>
      <c r="F50" s="1155"/>
      <c r="G50" s="1155"/>
      <c r="H50" s="1155"/>
      <c r="I50" s="1155"/>
      <c r="J50" s="1156"/>
      <c r="K50" s="63">
        <v>9</v>
      </c>
      <c r="L50" s="64" t="s">
        <v>486</v>
      </c>
      <c r="M50" s="64" t="s">
        <v>486</v>
      </c>
      <c r="N50" s="64" t="s">
        <v>486</v>
      </c>
      <c r="O50" s="65" t="s">
        <v>486</v>
      </c>
      <c r="P50" s="48"/>
      <c r="Q50" s="48"/>
      <c r="R50" s="48"/>
      <c r="S50" s="48"/>
      <c r="T50" s="48"/>
      <c r="U50" s="48"/>
    </row>
    <row r="51" spans="1:21" ht="30.75" customHeight="1" x14ac:dyDescent="0.2">
      <c r="A51" s="48"/>
      <c r="B51" s="1180"/>
      <c r="C51" s="1181"/>
      <c r="D51" s="66"/>
      <c r="E51" s="1155" t="s">
        <v>16</v>
      </c>
      <c r="F51" s="1155"/>
      <c r="G51" s="1155"/>
      <c r="H51" s="1155"/>
      <c r="I51" s="1155"/>
      <c r="J51" s="1156"/>
      <c r="K51" s="63" t="s">
        <v>486</v>
      </c>
      <c r="L51" s="64" t="s">
        <v>486</v>
      </c>
      <c r="M51" s="64" t="s">
        <v>486</v>
      </c>
      <c r="N51" s="64" t="s">
        <v>486</v>
      </c>
      <c r="O51" s="65" t="s">
        <v>486</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2147</v>
      </c>
      <c r="L52" s="64">
        <v>2325</v>
      </c>
      <c r="M52" s="64">
        <v>2364</v>
      </c>
      <c r="N52" s="64">
        <v>2303</v>
      </c>
      <c r="O52" s="65">
        <v>2301</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786</v>
      </c>
      <c r="L53" s="69">
        <v>683</v>
      </c>
      <c r="M53" s="69">
        <v>694</v>
      </c>
      <c r="N53" s="69">
        <v>764</v>
      </c>
      <c r="O53" s="70">
        <v>814</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539</v>
      </c>
      <c r="L57" s="81" t="s">
        <v>540</v>
      </c>
      <c r="M57" s="81" t="s">
        <v>541</v>
      </c>
      <c r="N57" s="81" t="s">
        <v>542</v>
      </c>
      <c r="O57" s="82" t="s">
        <v>543</v>
      </c>
      <c r="P57" s="48"/>
      <c r="Q57" s="48"/>
      <c r="R57" s="48"/>
      <c r="S57" s="48"/>
      <c r="T57" s="48"/>
      <c r="U57" s="48"/>
    </row>
    <row r="58" spans="1:21" ht="31.5" customHeight="1" x14ac:dyDescent="0.2">
      <c r="B58" s="1161" t="s">
        <v>24</v>
      </c>
      <c r="C58" s="1162"/>
      <c r="D58" s="1167" t="s">
        <v>25</v>
      </c>
      <c r="E58" s="1168"/>
      <c r="F58" s="1168"/>
      <c r="G58" s="1168"/>
      <c r="H58" s="1168"/>
      <c r="I58" s="1168"/>
      <c r="J58" s="1169"/>
      <c r="K58" s="83">
        <v>100</v>
      </c>
      <c r="L58" s="84" t="s">
        <v>544</v>
      </c>
      <c r="M58" s="84" t="s">
        <v>544</v>
      </c>
      <c r="N58" s="84" t="s">
        <v>544</v>
      </c>
      <c r="O58" s="85" t="s">
        <v>544</v>
      </c>
    </row>
    <row r="59" spans="1:21" ht="31.5" customHeight="1" x14ac:dyDescent="0.2">
      <c r="B59" s="1163"/>
      <c r="C59" s="1164"/>
      <c r="D59" s="1170" t="s">
        <v>26</v>
      </c>
      <c r="E59" s="1171"/>
      <c r="F59" s="1171"/>
      <c r="G59" s="1171"/>
      <c r="H59" s="1171"/>
      <c r="I59" s="1171"/>
      <c r="J59" s="1172"/>
      <c r="K59" s="86">
        <v>100</v>
      </c>
      <c r="L59" s="87" t="s">
        <v>544</v>
      </c>
      <c r="M59" s="87" t="s">
        <v>544</v>
      </c>
      <c r="N59" s="87" t="s">
        <v>544</v>
      </c>
      <c r="O59" s="88" t="s">
        <v>544</v>
      </c>
    </row>
    <row r="60" spans="1:21" ht="31.5" customHeight="1" thickBot="1" x14ac:dyDescent="0.25">
      <c r="B60" s="1165"/>
      <c r="C60" s="1166"/>
      <c r="D60" s="1173" t="s">
        <v>27</v>
      </c>
      <c r="E60" s="1174"/>
      <c r="F60" s="1174"/>
      <c r="G60" s="1174"/>
      <c r="H60" s="1174"/>
      <c r="I60" s="1174"/>
      <c r="J60" s="1175"/>
      <c r="K60" s="89">
        <v>13</v>
      </c>
      <c r="L60" s="90" t="s">
        <v>544</v>
      </c>
      <c r="M60" s="90" t="s">
        <v>544</v>
      </c>
      <c r="N60" s="90" t="s">
        <v>544</v>
      </c>
      <c r="O60" s="91" t="s">
        <v>544</v>
      </c>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CyRBBfBBLAC76soEOuGccOnkp6tZwGbM4eGOqa09NrG4qfQOAEOz2dO8/bAHRVsNb8cJqGyRFhV7CJegBxS3+g==" saltValue="LF1SuUYyL5amgmfKKHDBN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524</v>
      </c>
      <c r="J40" s="103" t="s">
        <v>525</v>
      </c>
      <c r="K40" s="103" t="s">
        <v>526</v>
      </c>
      <c r="L40" s="103" t="s">
        <v>527</v>
      </c>
      <c r="M40" s="104" t="s">
        <v>528</v>
      </c>
    </row>
    <row r="41" spans="2:13" ht="27.75" customHeight="1" x14ac:dyDescent="0.2">
      <c r="B41" s="1196" t="s">
        <v>30</v>
      </c>
      <c r="C41" s="1197"/>
      <c r="D41" s="105"/>
      <c r="E41" s="1198" t="s">
        <v>31</v>
      </c>
      <c r="F41" s="1198"/>
      <c r="G41" s="1198"/>
      <c r="H41" s="1199"/>
      <c r="I41" s="355">
        <v>22365</v>
      </c>
      <c r="J41" s="356">
        <v>22296</v>
      </c>
      <c r="K41" s="356">
        <v>22053</v>
      </c>
      <c r="L41" s="356">
        <v>21443</v>
      </c>
      <c r="M41" s="357">
        <v>19878</v>
      </c>
    </row>
    <row r="42" spans="2:13" ht="27.75" customHeight="1" x14ac:dyDescent="0.2">
      <c r="B42" s="1186"/>
      <c r="C42" s="1187"/>
      <c r="D42" s="106"/>
      <c r="E42" s="1190" t="s">
        <v>32</v>
      </c>
      <c r="F42" s="1190"/>
      <c r="G42" s="1190"/>
      <c r="H42" s="1191"/>
      <c r="I42" s="358" t="s">
        <v>486</v>
      </c>
      <c r="J42" s="359" t="s">
        <v>486</v>
      </c>
      <c r="K42" s="359" t="s">
        <v>486</v>
      </c>
      <c r="L42" s="359" t="s">
        <v>486</v>
      </c>
      <c r="M42" s="360" t="s">
        <v>486</v>
      </c>
    </row>
    <row r="43" spans="2:13" ht="27.75" customHeight="1" x14ac:dyDescent="0.2">
      <c r="B43" s="1186"/>
      <c r="C43" s="1187"/>
      <c r="D43" s="106"/>
      <c r="E43" s="1190" t="s">
        <v>33</v>
      </c>
      <c r="F43" s="1190"/>
      <c r="G43" s="1190"/>
      <c r="H43" s="1191"/>
      <c r="I43" s="358">
        <v>5923</v>
      </c>
      <c r="J43" s="359">
        <v>5692</v>
      </c>
      <c r="K43" s="359">
        <v>4931</v>
      </c>
      <c r="L43" s="359">
        <v>4404</v>
      </c>
      <c r="M43" s="360">
        <v>3816</v>
      </c>
    </row>
    <row r="44" spans="2:13" ht="27.75" customHeight="1" x14ac:dyDescent="0.2">
      <c r="B44" s="1186"/>
      <c r="C44" s="1187"/>
      <c r="D44" s="106"/>
      <c r="E44" s="1190" t="s">
        <v>34</v>
      </c>
      <c r="F44" s="1190"/>
      <c r="G44" s="1190"/>
      <c r="H44" s="1191"/>
      <c r="I44" s="358">
        <v>6615</v>
      </c>
      <c r="J44" s="359">
        <v>6494</v>
      </c>
      <c r="K44" s="359">
        <v>6413</v>
      </c>
      <c r="L44" s="359">
        <v>6052</v>
      </c>
      <c r="M44" s="360">
        <v>6038</v>
      </c>
    </row>
    <row r="45" spans="2:13" ht="27.75" customHeight="1" x14ac:dyDescent="0.2">
      <c r="B45" s="1186"/>
      <c r="C45" s="1187"/>
      <c r="D45" s="106"/>
      <c r="E45" s="1190" t="s">
        <v>35</v>
      </c>
      <c r="F45" s="1190"/>
      <c r="G45" s="1190"/>
      <c r="H45" s="1191"/>
      <c r="I45" s="358">
        <v>1373</v>
      </c>
      <c r="J45" s="359">
        <v>1337</v>
      </c>
      <c r="K45" s="359">
        <v>1262</v>
      </c>
      <c r="L45" s="359">
        <v>1290</v>
      </c>
      <c r="M45" s="360">
        <v>1206</v>
      </c>
    </row>
    <row r="46" spans="2:13" ht="27.75" customHeight="1" x14ac:dyDescent="0.2">
      <c r="B46" s="1186"/>
      <c r="C46" s="1187"/>
      <c r="D46" s="107"/>
      <c r="E46" s="1190" t="s">
        <v>36</v>
      </c>
      <c r="F46" s="1190"/>
      <c r="G46" s="1190"/>
      <c r="H46" s="1191"/>
      <c r="I46" s="358">
        <v>3</v>
      </c>
      <c r="J46" s="359">
        <v>7</v>
      </c>
      <c r="K46" s="359">
        <v>2</v>
      </c>
      <c r="L46" s="359">
        <v>0</v>
      </c>
      <c r="M46" s="360" t="s">
        <v>486</v>
      </c>
    </row>
    <row r="47" spans="2:13" ht="27.75" customHeight="1" x14ac:dyDescent="0.2">
      <c r="B47" s="1186"/>
      <c r="C47" s="1187"/>
      <c r="D47" s="108"/>
      <c r="E47" s="1200" t="s">
        <v>37</v>
      </c>
      <c r="F47" s="1201"/>
      <c r="G47" s="1201"/>
      <c r="H47" s="1202"/>
      <c r="I47" s="358" t="s">
        <v>486</v>
      </c>
      <c r="J47" s="359" t="s">
        <v>486</v>
      </c>
      <c r="K47" s="359" t="s">
        <v>486</v>
      </c>
      <c r="L47" s="359" t="s">
        <v>486</v>
      </c>
      <c r="M47" s="360" t="s">
        <v>486</v>
      </c>
    </row>
    <row r="48" spans="2:13" ht="27.75" customHeight="1" x14ac:dyDescent="0.2">
      <c r="B48" s="1186"/>
      <c r="C48" s="1187"/>
      <c r="D48" s="106"/>
      <c r="E48" s="1190" t="s">
        <v>38</v>
      </c>
      <c r="F48" s="1190"/>
      <c r="G48" s="1190"/>
      <c r="H48" s="1191"/>
      <c r="I48" s="358" t="s">
        <v>486</v>
      </c>
      <c r="J48" s="359" t="s">
        <v>486</v>
      </c>
      <c r="K48" s="359" t="s">
        <v>486</v>
      </c>
      <c r="L48" s="359" t="s">
        <v>486</v>
      </c>
      <c r="M48" s="360" t="s">
        <v>486</v>
      </c>
    </row>
    <row r="49" spans="2:13" ht="27.75" customHeight="1" x14ac:dyDescent="0.2">
      <c r="B49" s="1188"/>
      <c r="C49" s="1189"/>
      <c r="D49" s="106"/>
      <c r="E49" s="1190" t="s">
        <v>39</v>
      </c>
      <c r="F49" s="1190"/>
      <c r="G49" s="1190"/>
      <c r="H49" s="1191"/>
      <c r="I49" s="358" t="s">
        <v>486</v>
      </c>
      <c r="J49" s="359" t="s">
        <v>486</v>
      </c>
      <c r="K49" s="359" t="s">
        <v>486</v>
      </c>
      <c r="L49" s="359" t="s">
        <v>486</v>
      </c>
      <c r="M49" s="360" t="s">
        <v>486</v>
      </c>
    </row>
    <row r="50" spans="2:13" ht="27.75" customHeight="1" x14ac:dyDescent="0.2">
      <c r="B50" s="1184" t="s">
        <v>40</v>
      </c>
      <c r="C50" s="1185"/>
      <c r="D50" s="109"/>
      <c r="E50" s="1190" t="s">
        <v>41</v>
      </c>
      <c r="F50" s="1190"/>
      <c r="G50" s="1190"/>
      <c r="H50" s="1191"/>
      <c r="I50" s="358">
        <v>6008</v>
      </c>
      <c r="J50" s="359">
        <v>6052</v>
      </c>
      <c r="K50" s="359">
        <v>8052</v>
      </c>
      <c r="L50" s="359">
        <v>7314</v>
      </c>
      <c r="M50" s="360">
        <v>6426</v>
      </c>
    </row>
    <row r="51" spans="2:13" ht="27.75" customHeight="1" x14ac:dyDescent="0.2">
      <c r="B51" s="1186"/>
      <c r="C51" s="1187"/>
      <c r="D51" s="106"/>
      <c r="E51" s="1190" t="s">
        <v>42</v>
      </c>
      <c r="F51" s="1190"/>
      <c r="G51" s="1190"/>
      <c r="H51" s="1191"/>
      <c r="I51" s="358">
        <v>3765</v>
      </c>
      <c r="J51" s="359">
        <v>3774</v>
      </c>
      <c r="K51" s="359">
        <v>3930</v>
      </c>
      <c r="L51" s="359">
        <v>3456</v>
      </c>
      <c r="M51" s="360">
        <v>3027</v>
      </c>
    </row>
    <row r="52" spans="2:13" ht="27.75" customHeight="1" x14ac:dyDescent="0.2">
      <c r="B52" s="1188"/>
      <c r="C52" s="1189"/>
      <c r="D52" s="106"/>
      <c r="E52" s="1190" t="s">
        <v>43</v>
      </c>
      <c r="F52" s="1190"/>
      <c r="G52" s="1190"/>
      <c r="H52" s="1191"/>
      <c r="I52" s="358">
        <v>22070</v>
      </c>
      <c r="J52" s="359">
        <v>21905</v>
      </c>
      <c r="K52" s="359">
        <v>21245</v>
      </c>
      <c r="L52" s="359">
        <v>20336</v>
      </c>
      <c r="M52" s="360">
        <v>19055</v>
      </c>
    </row>
    <row r="53" spans="2:13" ht="27.75" customHeight="1" thickBot="1" x14ac:dyDescent="0.25">
      <c r="B53" s="1192" t="s">
        <v>19</v>
      </c>
      <c r="C53" s="1193"/>
      <c r="D53" s="110"/>
      <c r="E53" s="1194" t="s">
        <v>44</v>
      </c>
      <c r="F53" s="1194"/>
      <c r="G53" s="1194"/>
      <c r="H53" s="1195"/>
      <c r="I53" s="361">
        <v>4435</v>
      </c>
      <c r="J53" s="362">
        <v>4095</v>
      </c>
      <c r="K53" s="362">
        <v>1432</v>
      </c>
      <c r="L53" s="362">
        <v>2083</v>
      </c>
      <c r="M53" s="363">
        <v>2430</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KdVZ26mW07c1hgfMENUzZX1kEDFsG843bHv3Fyj59otcRUBJpG7UW4rOGzpDivgINCSZPVZgjtng+AQ0oIzKBA==" saltValue="/cnoFpMZeRp0DbzSGvsx1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election activeCell="I6" sqref="I6"/>
    </sheetView>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526</v>
      </c>
      <c r="G54" s="119" t="s">
        <v>527</v>
      </c>
      <c r="H54" s="120" t="s">
        <v>528</v>
      </c>
    </row>
    <row r="55" spans="2:8" ht="52.5" customHeight="1" x14ac:dyDescent="0.2">
      <c r="B55" s="121"/>
      <c r="C55" s="1211" t="s">
        <v>46</v>
      </c>
      <c r="D55" s="1211"/>
      <c r="E55" s="1212"/>
      <c r="F55" s="122">
        <v>3738</v>
      </c>
      <c r="G55" s="122">
        <v>3514</v>
      </c>
      <c r="H55" s="123">
        <v>2837</v>
      </c>
    </row>
    <row r="56" spans="2:8" ht="52.5" customHeight="1" x14ac:dyDescent="0.2">
      <c r="B56" s="124"/>
      <c r="C56" s="1213" t="s">
        <v>47</v>
      </c>
      <c r="D56" s="1213"/>
      <c r="E56" s="1214"/>
      <c r="F56" s="125">
        <v>292</v>
      </c>
      <c r="G56" s="125">
        <v>292</v>
      </c>
      <c r="H56" s="126">
        <v>292</v>
      </c>
    </row>
    <row r="57" spans="2:8" ht="53.25" customHeight="1" x14ac:dyDescent="0.2">
      <c r="B57" s="124"/>
      <c r="C57" s="1215" t="s">
        <v>48</v>
      </c>
      <c r="D57" s="1215"/>
      <c r="E57" s="1216"/>
      <c r="F57" s="127">
        <v>1639</v>
      </c>
      <c r="G57" s="127">
        <v>1614</v>
      </c>
      <c r="H57" s="128">
        <v>1614</v>
      </c>
    </row>
    <row r="58" spans="2:8" ht="45.75" customHeight="1" x14ac:dyDescent="0.2">
      <c r="B58" s="129"/>
      <c r="C58" s="1203" t="s">
        <v>555</v>
      </c>
      <c r="D58" s="1204"/>
      <c r="E58" s="1205"/>
      <c r="F58" s="130">
        <v>897</v>
      </c>
      <c r="G58" s="130">
        <v>918</v>
      </c>
      <c r="H58" s="131">
        <v>979</v>
      </c>
    </row>
    <row r="59" spans="2:8" ht="45.75" customHeight="1" x14ac:dyDescent="0.2">
      <c r="B59" s="129"/>
      <c r="C59" s="1203" t="s">
        <v>556</v>
      </c>
      <c r="D59" s="1204"/>
      <c r="E59" s="1205"/>
      <c r="F59" s="130">
        <v>263</v>
      </c>
      <c r="G59" s="130">
        <v>263</v>
      </c>
      <c r="H59" s="131">
        <v>263</v>
      </c>
    </row>
    <row r="60" spans="2:8" ht="45.75" customHeight="1" x14ac:dyDescent="0.2">
      <c r="B60" s="129"/>
      <c r="C60" s="1203" t="s">
        <v>557</v>
      </c>
      <c r="D60" s="1204"/>
      <c r="E60" s="1205"/>
      <c r="F60" s="130">
        <v>211</v>
      </c>
      <c r="G60" s="130">
        <v>199</v>
      </c>
      <c r="H60" s="131">
        <v>181</v>
      </c>
    </row>
    <row r="61" spans="2:8" ht="45.75" customHeight="1" x14ac:dyDescent="0.2">
      <c r="B61" s="129"/>
      <c r="C61" s="1203" t="s">
        <v>558</v>
      </c>
      <c r="D61" s="1204"/>
      <c r="E61" s="1205"/>
      <c r="F61" s="130">
        <v>216</v>
      </c>
      <c r="G61" s="130">
        <v>166</v>
      </c>
      <c r="H61" s="131">
        <v>116</v>
      </c>
    </row>
    <row r="62" spans="2:8" ht="45.75" customHeight="1" thickBot="1" x14ac:dyDescent="0.25">
      <c r="B62" s="132"/>
      <c r="C62" s="1206" t="s">
        <v>559</v>
      </c>
      <c r="D62" s="1207"/>
      <c r="E62" s="1208"/>
      <c r="F62" s="133">
        <v>41</v>
      </c>
      <c r="G62" s="133">
        <v>51</v>
      </c>
      <c r="H62" s="134">
        <v>51</v>
      </c>
    </row>
    <row r="63" spans="2:8" ht="52.5" customHeight="1" thickBot="1" x14ac:dyDescent="0.25">
      <c r="B63" s="135"/>
      <c r="C63" s="1209" t="s">
        <v>49</v>
      </c>
      <c r="D63" s="1209"/>
      <c r="E63" s="1210"/>
      <c r="F63" s="136">
        <v>5670</v>
      </c>
      <c r="G63" s="136">
        <v>5420</v>
      </c>
      <c r="H63" s="137">
        <v>4744</v>
      </c>
    </row>
    <row r="64" spans="2:8" ht="13" x14ac:dyDescent="0.2"/>
  </sheetData>
  <sheetProtection algorithmName="SHA-512" hashValue="1UPcYcpcGzgo+1Nlvole2Cm437dLZlPoiAZZTTqqZOvX1yoKD8XoEhCFbNCE/MQRy5NtPtQQEO8aXRBIu0AqeQ==" saltValue="j+gNpZBKbzobcq/3urq53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44" customWidth="1"/>
    <col min="2" max="8" width="13.36328125" style="144" customWidth="1"/>
    <col min="9" max="16384" width="11.08984375" style="144"/>
  </cols>
  <sheetData>
    <row r="1" spans="1:8" x14ac:dyDescent="0.2">
      <c r="A1" s="138"/>
      <c r="B1" s="139"/>
      <c r="C1" s="140"/>
      <c r="D1" s="141"/>
      <c r="E1" s="142"/>
      <c r="F1" s="142"/>
      <c r="G1" s="142"/>
      <c r="H1" s="143"/>
    </row>
    <row r="2" spans="1:8" x14ac:dyDescent="0.2">
      <c r="A2" s="145"/>
      <c r="B2" s="146"/>
      <c r="C2" s="147"/>
      <c r="D2" s="148" t="s">
        <v>50</v>
      </c>
      <c r="E2" s="149"/>
      <c r="F2" s="150" t="s">
        <v>523</v>
      </c>
      <c r="G2" s="151"/>
      <c r="H2" s="152"/>
    </row>
    <row r="3" spans="1:8" x14ac:dyDescent="0.2">
      <c r="A3" s="148" t="s">
        <v>516</v>
      </c>
      <c r="B3" s="153"/>
      <c r="C3" s="154"/>
      <c r="D3" s="155">
        <v>21740</v>
      </c>
      <c r="E3" s="156"/>
      <c r="F3" s="157">
        <v>74581</v>
      </c>
      <c r="G3" s="158"/>
      <c r="H3" s="159"/>
    </row>
    <row r="4" spans="1:8" x14ac:dyDescent="0.2">
      <c r="A4" s="160"/>
      <c r="B4" s="161"/>
      <c r="C4" s="162"/>
      <c r="D4" s="163">
        <v>15505</v>
      </c>
      <c r="E4" s="164"/>
      <c r="F4" s="165">
        <v>41563</v>
      </c>
      <c r="G4" s="166"/>
      <c r="H4" s="167"/>
    </row>
    <row r="5" spans="1:8" x14ac:dyDescent="0.2">
      <c r="A5" s="148" t="s">
        <v>518</v>
      </c>
      <c r="B5" s="153"/>
      <c r="C5" s="154"/>
      <c r="D5" s="155">
        <v>34264</v>
      </c>
      <c r="E5" s="156"/>
      <c r="F5" s="157">
        <v>76347</v>
      </c>
      <c r="G5" s="158"/>
      <c r="H5" s="159"/>
    </row>
    <row r="6" spans="1:8" x14ac:dyDescent="0.2">
      <c r="A6" s="160"/>
      <c r="B6" s="161"/>
      <c r="C6" s="162"/>
      <c r="D6" s="163">
        <v>22418</v>
      </c>
      <c r="E6" s="164"/>
      <c r="F6" s="165">
        <v>41762</v>
      </c>
      <c r="G6" s="166"/>
      <c r="H6" s="167"/>
    </row>
    <row r="7" spans="1:8" x14ac:dyDescent="0.2">
      <c r="A7" s="148" t="s">
        <v>519</v>
      </c>
      <c r="B7" s="153"/>
      <c r="C7" s="154"/>
      <c r="D7" s="155">
        <v>25223</v>
      </c>
      <c r="E7" s="156"/>
      <c r="F7" s="157">
        <v>71279</v>
      </c>
      <c r="G7" s="158"/>
      <c r="H7" s="159"/>
    </row>
    <row r="8" spans="1:8" x14ac:dyDescent="0.2">
      <c r="A8" s="160"/>
      <c r="B8" s="161"/>
      <c r="C8" s="162"/>
      <c r="D8" s="163">
        <v>14712</v>
      </c>
      <c r="E8" s="164"/>
      <c r="F8" s="165">
        <v>36731</v>
      </c>
      <c r="G8" s="166"/>
      <c r="H8" s="167"/>
    </row>
    <row r="9" spans="1:8" x14ac:dyDescent="0.2">
      <c r="A9" s="148" t="s">
        <v>520</v>
      </c>
      <c r="B9" s="153"/>
      <c r="C9" s="154"/>
      <c r="D9" s="155">
        <v>59213</v>
      </c>
      <c r="E9" s="156"/>
      <c r="F9" s="157">
        <v>74994</v>
      </c>
      <c r="G9" s="158"/>
      <c r="H9" s="159"/>
    </row>
    <row r="10" spans="1:8" x14ac:dyDescent="0.2">
      <c r="A10" s="160"/>
      <c r="B10" s="161"/>
      <c r="C10" s="162"/>
      <c r="D10" s="163">
        <v>34687</v>
      </c>
      <c r="E10" s="164"/>
      <c r="F10" s="165">
        <v>36188</v>
      </c>
      <c r="G10" s="166"/>
      <c r="H10" s="167"/>
    </row>
    <row r="11" spans="1:8" x14ac:dyDescent="0.2">
      <c r="A11" s="148" t="s">
        <v>521</v>
      </c>
      <c r="B11" s="153"/>
      <c r="C11" s="154"/>
      <c r="D11" s="155">
        <v>24035</v>
      </c>
      <c r="E11" s="156"/>
      <c r="F11" s="157">
        <v>71849</v>
      </c>
      <c r="G11" s="158"/>
      <c r="H11" s="159"/>
    </row>
    <row r="12" spans="1:8" x14ac:dyDescent="0.2">
      <c r="A12" s="160"/>
      <c r="B12" s="161"/>
      <c r="C12" s="168"/>
      <c r="D12" s="163">
        <v>9826</v>
      </c>
      <c r="E12" s="164"/>
      <c r="F12" s="165">
        <v>36144</v>
      </c>
      <c r="G12" s="166"/>
      <c r="H12" s="167"/>
    </row>
    <row r="13" spans="1:8" x14ac:dyDescent="0.2">
      <c r="A13" s="148"/>
      <c r="B13" s="153"/>
      <c r="C13" s="169"/>
      <c r="D13" s="170">
        <v>32895</v>
      </c>
      <c r="E13" s="171"/>
      <c r="F13" s="172">
        <v>73810</v>
      </c>
      <c r="G13" s="173"/>
      <c r="H13" s="159"/>
    </row>
    <row r="14" spans="1:8" x14ac:dyDescent="0.2">
      <c r="A14" s="160"/>
      <c r="B14" s="161"/>
      <c r="C14" s="162"/>
      <c r="D14" s="163">
        <v>19430</v>
      </c>
      <c r="E14" s="164"/>
      <c r="F14" s="165">
        <v>38478</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3.68</v>
      </c>
      <c r="C19" s="174">
        <f>ROUND(VALUE(SUBSTITUTE(実質収支比率等に係る経年分析!G$48,"▲","-")),2)</f>
        <v>3.69</v>
      </c>
      <c r="D19" s="174">
        <f>ROUND(VALUE(SUBSTITUTE(実質収支比率等に係る経年分析!H$48,"▲","-")),2)</f>
        <v>4.03</v>
      </c>
      <c r="E19" s="174">
        <f>ROUND(VALUE(SUBSTITUTE(実質収支比率等に係る経年分析!I$48,"▲","-")),2)</f>
        <v>6.61</v>
      </c>
      <c r="F19" s="174">
        <f>ROUND(VALUE(SUBSTITUTE(実質収支比率等に係る経年分析!J$48,"▲","-")),2)</f>
        <v>4.54</v>
      </c>
    </row>
    <row r="20" spans="1:11" x14ac:dyDescent="0.2">
      <c r="A20" s="174" t="s">
        <v>53</v>
      </c>
      <c r="B20" s="174">
        <f>ROUND(VALUE(SUBSTITUTE(実質収支比率等に係る経年分析!F$47,"▲","-")),2)</f>
        <v>15.96</v>
      </c>
      <c r="C20" s="174">
        <f>ROUND(VALUE(SUBSTITUTE(実質収支比率等に係る経年分析!G$47,"▲","-")),2)</f>
        <v>17.079999999999998</v>
      </c>
      <c r="D20" s="174">
        <f>ROUND(VALUE(SUBSTITUTE(実質収支比率等に係る経年分析!H$47,"▲","-")),2)</f>
        <v>28.03</v>
      </c>
      <c r="E20" s="174">
        <f>ROUND(VALUE(SUBSTITUTE(実質収支比率等に係る経年分析!I$47,"▲","-")),2)</f>
        <v>26.65</v>
      </c>
      <c r="F20" s="174">
        <f>ROUND(VALUE(SUBSTITUTE(実質収支比率等に係る経年分析!J$47,"▲","-")),2)</f>
        <v>20.98</v>
      </c>
    </row>
    <row r="21" spans="1:11" x14ac:dyDescent="0.2">
      <c r="A21" s="174" t="s">
        <v>54</v>
      </c>
      <c r="B21" s="174">
        <f>IF(ISNUMBER(VALUE(SUBSTITUTE(実質収支比率等に係る経年分析!F$49,"▲","-"))),ROUND(VALUE(SUBSTITUTE(実質収支比率等に係る経年分析!F$49,"▲","-")),2),NA())</f>
        <v>-2.46</v>
      </c>
      <c r="C21" s="174">
        <f>IF(ISNUMBER(VALUE(SUBSTITUTE(実質収支比率等に係る経年分析!G$49,"▲","-"))),ROUND(VALUE(SUBSTITUTE(実質収支比率等に係る経年分析!G$49,"▲","-")),2),NA())</f>
        <v>2.09</v>
      </c>
      <c r="D21" s="174">
        <f>IF(ISNUMBER(VALUE(SUBSTITUTE(実質収支比率等に係る経年分析!H$49,"▲","-"))),ROUND(VALUE(SUBSTITUTE(実質収支比率等に係る経年分析!H$49,"▲","-")),2),NA())</f>
        <v>12.47</v>
      </c>
      <c r="E21" s="174">
        <f>IF(ISNUMBER(VALUE(SUBSTITUTE(実質収支比率等に係る経年分析!I$49,"▲","-"))),ROUND(VALUE(SUBSTITUTE(実質収支比率等に係る経年分析!I$49,"▲","-")),2),NA())</f>
        <v>0.83</v>
      </c>
      <c r="F21" s="174">
        <f>IF(ISNUMBER(VALUE(SUBSTITUTE(実質収支比率等に係る経年分析!J$49,"▲","-"))),ROUND(VALUE(SUBSTITUTE(実質収支比率等に係る経年分析!J$49,"▲","-")),2),NA())</f>
        <v>-6.91</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0.41</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0.15</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str">
        <f>IF(連結実質赤字比率に係る赤字・黒字の構成分析!C$39="",NA(),連結実質赤字比率に係る赤字・黒字の構成分析!C$39)</f>
        <v>介護保険特別会計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1.38</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1.56</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1.62</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1.65</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0.01</v>
      </c>
    </row>
    <row r="32" spans="1:11" x14ac:dyDescent="0.2">
      <c r="A32" s="175" t="str">
        <f>IF(連結実質赤字比率に係る赤字・黒字の構成分析!C$38="",NA(),連結実質赤字比率に係る赤字・黒字の構成分析!C$38)</f>
        <v>国民健康保険特別会計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0.63</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0.39</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0.34</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0.14000000000000001</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0.06</v>
      </c>
    </row>
    <row r="33" spans="1:16" x14ac:dyDescent="0.2">
      <c r="A33" s="175" t="str">
        <f>IF(連結実質赤字比率に係る赤字・黒字の構成分析!C$37="",NA(),連結実質赤字比率に係る赤字・黒字の構成分析!C$37)</f>
        <v>後期高齢者医療特別会計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0.01</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0.01</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0.01</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1.71</v>
      </c>
    </row>
    <row r="34" spans="1:16" x14ac:dyDescent="0.2">
      <c r="A34" s="175" t="str">
        <f>IF(連結実質赤字比率に係る赤字・黒字の構成分析!C$36="",NA(),連結実質赤字比率に係る赤字・黒字の構成分析!C$36)</f>
        <v>下水道事業会計</v>
      </c>
      <c r="B34" s="175" t="e">
        <f>IF(ROUND(VALUE(SUBSTITUTE(連結実質赤字比率に係る赤字・黒字の構成分析!F$36,"▲", "-")), 2) &lt; 0, ABS(ROUND(VALUE(SUBSTITUTE(連結実質赤字比率に係る赤字・黒字の構成分析!F$36,"▲", "-")), 2)), NA())</f>
        <v>#VALUE!</v>
      </c>
      <c r="C34" s="175" t="e">
        <f>IF(ROUND(VALUE(SUBSTITUTE(連結実質赤字比率に係る赤字・黒字の構成分析!F$36,"▲", "-")), 2) &gt;= 0, ABS(ROUND(VALUE(SUBSTITUTE(連結実質赤字比率に係る赤字・黒字の構成分析!F$36,"▲", "-")), 2)), NA())</f>
        <v>#VALUE!</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1.1299999999999999</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2.21</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3.77</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4.2300000000000004</v>
      </c>
    </row>
    <row r="35" spans="1:16" x14ac:dyDescent="0.2">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3.67</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3.49</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4.03</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6.6</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4.53</v>
      </c>
    </row>
    <row r="36" spans="1:16" x14ac:dyDescent="0.2">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10.39</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10.14</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9.67</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9.8800000000000008</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9.3699999999999992</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2147</v>
      </c>
      <c r="E42" s="176"/>
      <c r="F42" s="176"/>
      <c r="G42" s="176">
        <f>'実質公債費比率（分子）の構造'!L$52</f>
        <v>2325</v>
      </c>
      <c r="H42" s="176"/>
      <c r="I42" s="176"/>
      <c r="J42" s="176">
        <f>'実質公債費比率（分子）の構造'!M$52</f>
        <v>2364</v>
      </c>
      <c r="K42" s="176"/>
      <c r="L42" s="176"/>
      <c r="M42" s="176">
        <f>'実質公債費比率（分子）の構造'!N$52</f>
        <v>2303</v>
      </c>
      <c r="N42" s="176"/>
      <c r="O42" s="176"/>
      <c r="P42" s="176">
        <f>'実質公債費比率（分子）の構造'!O$52</f>
        <v>2301</v>
      </c>
    </row>
    <row r="43" spans="1:16" x14ac:dyDescent="0.2">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62</v>
      </c>
      <c r="B44" s="176">
        <f>'実質公債費比率（分子）の構造'!K$50</f>
        <v>9</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2">
      <c r="A45" s="176" t="s">
        <v>63</v>
      </c>
      <c r="B45" s="176">
        <f>'実質公債費比率（分子）の構造'!K$49</f>
        <v>511</v>
      </c>
      <c r="C45" s="176"/>
      <c r="D45" s="176"/>
      <c r="E45" s="176">
        <f>'実質公債費比率（分子）の構造'!L$49</f>
        <v>508</v>
      </c>
      <c r="F45" s="176"/>
      <c r="G45" s="176"/>
      <c r="H45" s="176">
        <f>'実質公債費比率（分子）の構造'!M$49</f>
        <v>514</v>
      </c>
      <c r="I45" s="176"/>
      <c r="J45" s="176"/>
      <c r="K45" s="176">
        <f>'実質公債費比率（分子）の構造'!N$49</f>
        <v>502</v>
      </c>
      <c r="L45" s="176"/>
      <c r="M45" s="176"/>
      <c r="N45" s="176">
        <f>'実質公債費比率（分子）の構造'!O$49</f>
        <v>504</v>
      </c>
      <c r="O45" s="176"/>
      <c r="P45" s="176"/>
    </row>
    <row r="46" spans="1:16" x14ac:dyDescent="0.2">
      <c r="A46" s="176" t="s">
        <v>64</v>
      </c>
      <c r="B46" s="176">
        <f>'実質公債費比率（分子）の構造'!K$48</f>
        <v>549</v>
      </c>
      <c r="C46" s="176"/>
      <c r="D46" s="176"/>
      <c r="E46" s="176">
        <f>'実質公債費比率（分子）の構造'!L$48</f>
        <v>481</v>
      </c>
      <c r="F46" s="176"/>
      <c r="G46" s="176"/>
      <c r="H46" s="176">
        <f>'実質公債費比率（分子）の構造'!M$48</f>
        <v>447</v>
      </c>
      <c r="I46" s="176"/>
      <c r="J46" s="176"/>
      <c r="K46" s="176">
        <f>'実質公債費比率（分子）の構造'!N$48</f>
        <v>452</v>
      </c>
      <c r="L46" s="176"/>
      <c r="M46" s="176"/>
      <c r="N46" s="176">
        <f>'実質公債費比率（分子）の構造'!O$48</f>
        <v>455</v>
      </c>
      <c r="O46" s="176"/>
      <c r="P46" s="176"/>
    </row>
    <row r="47" spans="1:16" x14ac:dyDescent="0.2">
      <c r="A47" s="176" t="s">
        <v>12</v>
      </c>
      <c r="B47" s="176">
        <f>'実質公債費比率（分子）の構造'!K$47</f>
        <v>3</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1861</v>
      </c>
      <c r="C49" s="176"/>
      <c r="D49" s="176"/>
      <c r="E49" s="176">
        <f>'実質公債費比率（分子）の構造'!L$45</f>
        <v>2019</v>
      </c>
      <c r="F49" s="176"/>
      <c r="G49" s="176"/>
      <c r="H49" s="176">
        <f>'実質公債費比率（分子）の構造'!M$45</f>
        <v>2097</v>
      </c>
      <c r="I49" s="176"/>
      <c r="J49" s="176"/>
      <c r="K49" s="176">
        <f>'実質公債費比率（分子）の構造'!N$45</f>
        <v>2113</v>
      </c>
      <c r="L49" s="176"/>
      <c r="M49" s="176"/>
      <c r="N49" s="176">
        <f>'実質公債費比率（分子）の構造'!O$45</f>
        <v>2156</v>
      </c>
      <c r="O49" s="176"/>
      <c r="P49" s="176"/>
    </row>
    <row r="50" spans="1:16" x14ac:dyDescent="0.2">
      <c r="A50" s="176" t="s">
        <v>67</v>
      </c>
      <c r="B50" s="176" t="e">
        <f>NA()</f>
        <v>#N/A</v>
      </c>
      <c r="C50" s="176">
        <f>IF(ISNUMBER('実質公債費比率（分子）の構造'!K$53),'実質公債費比率（分子）の構造'!K$53,NA())</f>
        <v>786</v>
      </c>
      <c r="D50" s="176" t="e">
        <f>NA()</f>
        <v>#N/A</v>
      </c>
      <c r="E50" s="176" t="e">
        <f>NA()</f>
        <v>#N/A</v>
      </c>
      <c r="F50" s="176">
        <f>IF(ISNUMBER('実質公債費比率（分子）の構造'!L$53),'実質公債費比率（分子）の構造'!L$53,NA())</f>
        <v>683</v>
      </c>
      <c r="G50" s="176" t="e">
        <f>NA()</f>
        <v>#N/A</v>
      </c>
      <c r="H50" s="176" t="e">
        <f>NA()</f>
        <v>#N/A</v>
      </c>
      <c r="I50" s="176">
        <f>IF(ISNUMBER('実質公債費比率（分子）の構造'!M$53),'実質公債費比率（分子）の構造'!M$53,NA())</f>
        <v>694</v>
      </c>
      <c r="J50" s="176" t="e">
        <f>NA()</f>
        <v>#N/A</v>
      </c>
      <c r="K50" s="176" t="e">
        <f>NA()</f>
        <v>#N/A</v>
      </c>
      <c r="L50" s="176">
        <f>IF(ISNUMBER('実質公債費比率（分子）の構造'!N$53),'実質公債費比率（分子）の構造'!N$53,NA())</f>
        <v>764</v>
      </c>
      <c r="M50" s="176" t="e">
        <f>NA()</f>
        <v>#N/A</v>
      </c>
      <c r="N50" s="176" t="e">
        <f>NA()</f>
        <v>#N/A</v>
      </c>
      <c r="O50" s="176">
        <f>IF(ISNUMBER('実質公債費比率（分子）の構造'!O$53),'実質公債費比率（分子）の構造'!O$53,NA())</f>
        <v>814</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22070</v>
      </c>
      <c r="E56" s="175"/>
      <c r="F56" s="175"/>
      <c r="G56" s="175">
        <f>'将来負担比率（分子）の構造'!J$52</f>
        <v>21905</v>
      </c>
      <c r="H56" s="175"/>
      <c r="I56" s="175"/>
      <c r="J56" s="175">
        <f>'将来負担比率（分子）の構造'!K$52</f>
        <v>21245</v>
      </c>
      <c r="K56" s="175"/>
      <c r="L56" s="175"/>
      <c r="M56" s="175">
        <f>'将来負担比率（分子）の構造'!L$52</f>
        <v>20336</v>
      </c>
      <c r="N56" s="175"/>
      <c r="O56" s="175"/>
      <c r="P56" s="175">
        <f>'将来負担比率（分子）の構造'!M$52</f>
        <v>19055</v>
      </c>
    </row>
    <row r="57" spans="1:16" x14ac:dyDescent="0.2">
      <c r="A57" s="175" t="s">
        <v>42</v>
      </c>
      <c r="B57" s="175"/>
      <c r="C57" s="175"/>
      <c r="D57" s="175">
        <f>'将来負担比率（分子）の構造'!I$51</f>
        <v>3765</v>
      </c>
      <c r="E57" s="175"/>
      <c r="F57" s="175"/>
      <c r="G57" s="175">
        <f>'将来負担比率（分子）の構造'!J$51</f>
        <v>3774</v>
      </c>
      <c r="H57" s="175"/>
      <c r="I57" s="175"/>
      <c r="J57" s="175">
        <f>'将来負担比率（分子）の構造'!K$51</f>
        <v>3930</v>
      </c>
      <c r="K57" s="175"/>
      <c r="L57" s="175"/>
      <c r="M57" s="175">
        <f>'将来負担比率（分子）の構造'!L$51</f>
        <v>3456</v>
      </c>
      <c r="N57" s="175"/>
      <c r="O57" s="175"/>
      <c r="P57" s="175">
        <f>'将来負担比率（分子）の構造'!M$51</f>
        <v>3027</v>
      </c>
    </row>
    <row r="58" spans="1:16" x14ac:dyDescent="0.2">
      <c r="A58" s="175" t="s">
        <v>41</v>
      </c>
      <c r="B58" s="175"/>
      <c r="C58" s="175"/>
      <c r="D58" s="175">
        <f>'将来負担比率（分子）の構造'!I$50</f>
        <v>6008</v>
      </c>
      <c r="E58" s="175"/>
      <c r="F58" s="175"/>
      <c r="G58" s="175">
        <f>'将来負担比率（分子）の構造'!J$50</f>
        <v>6052</v>
      </c>
      <c r="H58" s="175"/>
      <c r="I58" s="175"/>
      <c r="J58" s="175">
        <f>'将来負担比率（分子）の構造'!K$50</f>
        <v>8052</v>
      </c>
      <c r="K58" s="175"/>
      <c r="L58" s="175"/>
      <c r="M58" s="175">
        <f>'将来負担比率（分子）の構造'!L$50</f>
        <v>7314</v>
      </c>
      <c r="N58" s="175"/>
      <c r="O58" s="175"/>
      <c r="P58" s="175">
        <f>'将来負担比率（分子）の構造'!M$50</f>
        <v>6426</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f>'将来負担比率（分子）の構造'!I$46</f>
        <v>3</v>
      </c>
      <c r="C61" s="175"/>
      <c r="D61" s="175"/>
      <c r="E61" s="175">
        <f>'将来負担比率（分子）の構造'!J$46</f>
        <v>7</v>
      </c>
      <c r="F61" s="175"/>
      <c r="G61" s="175"/>
      <c r="H61" s="175">
        <f>'将来負担比率（分子）の構造'!K$46</f>
        <v>2</v>
      </c>
      <c r="I61" s="175"/>
      <c r="J61" s="175"/>
      <c r="K61" s="175">
        <f>'将来負担比率（分子）の構造'!L$46</f>
        <v>0</v>
      </c>
      <c r="L61" s="175"/>
      <c r="M61" s="175"/>
      <c r="N61" s="175" t="str">
        <f>'将来負担比率（分子）の構造'!M$46</f>
        <v>-</v>
      </c>
      <c r="O61" s="175"/>
      <c r="P61" s="175"/>
    </row>
    <row r="62" spans="1:16" x14ac:dyDescent="0.2">
      <c r="A62" s="175" t="s">
        <v>35</v>
      </c>
      <c r="B62" s="175">
        <f>'将来負担比率（分子）の構造'!I$45</f>
        <v>1373</v>
      </c>
      <c r="C62" s="175"/>
      <c r="D62" s="175"/>
      <c r="E62" s="175">
        <f>'将来負担比率（分子）の構造'!J$45</f>
        <v>1337</v>
      </c>
      <c r="F62" s="175"/>
      <c r="G62" s="175"/>
      <c r="H62" s="175">
        <f>'将来負担比率（分子）の構造'!K$45</f>
        <v>1262</v>
      </c>
      <c r="I62" s="175"/>
      <c r="J62" s="175"/>
      <c r="K62" s="175">
        <f>'将来負担比率（分子）の構造'!L$45</f>
        <v>1290</v>
      </c>
      <c r="L62" s="175"/>
      <c r="M62" s="175"/>
      <c r="N62" s="175">
        <f>'将来負担比率（分子）の構造'!M$45</f>
        <v>1206</v>
      </c>
      <c r="O62" s="175"/>
      <c r="P62" s="175"/>
    </row>
    <row r="63" spans="1:16" x14ac:dyDescent="0.2">
      <c r="A63" s="175" t="s">
        <v>34</v>
      </c>
      <c r="B63" s="175">
        <f>'将来負担比率（分子）の構造'!I$44</f>
        <v>6615</v>
      </c>
      <c r="C63" s="175"/>
      <c r="D63" s="175"/>
      <c r="E63" s="175">
        <f>'将来負担比率（分子）の構造'!J$44</f>
        <v>6494</v>
      </c>
      <c r="F63" s="175"/>
      <c r="G63" s="175"/>
      <c r="H63" s="175">
        <f>'将来負担比率（分子）の構造'!K$44</f>
        <v>6413</v>
      </c>
      <c r="I63" s="175"/>
      <c r="J63" s="175"/>
      <c r="K63" s="175">
        <f>'将来負担比率（分子）の構造'!L$44</f>
        <v>6052</v>
      </c>
      <c r="L63" s="175"/>
      <c r="M63" s="175"/>
      <c r="N63" s="175">
        <f>'将来負担比率（分子）の構造'!M$44</f>
        <v>6038</v>
      </c>
      <c r="O63" s="175"/>
      <c r="P63" s="175"/>
    </row>
    <row r="64" spans="1:16" x14ac:dyDescent="0.2">
      <c r="A64" s="175" t="s">
        <v>33</v>
      </c>
      <c r="B64" s="175">
        <f>'将来負担比率（分子）の構造'!I$43</f>
        <v>5923</v>
      </c>
      <c r="C64" s="175"/>
      <c r="D64" s="175"/>
      <c r="E64" s="175">
        <f>'将来負担比率（分子）の構造'!J$43</f>
        <v>5692</v>
      </c>
      <c r="F64" s="175"/>
      <c r="G64" s="175"/>
      <c r="H64" s="175">
        <f>'将来負担比率（分子）の構造'!K$43</f>
        <v>4931</v>
      </c>
      <c r="I64" s="175"/>
      <c r="J64" s="175"/>
      <c r="K64" s="175">
        <f>'将来負担比率（分子）の構造'!L$43</f>
        <v>4404</v>
      </c>
      <c r="L64" s="175"/>
      <c r="M64" s="175"/>
      <c r="N64" s="175">
        <f>'将来負担比率（分子）の構造'!M$43</f>
        <v>3816</v>
      </c>
      <c r="O64" s="175"/>
      <c r="P64" s="175"/>
    </row>
    <row r="65" spans="1:16" x14ac:dyDescent="0.2">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2">
      <c r="A66" s="175" t="s">
        <v>31</v>
      </c>
      <c r="B66" s="175">
        <f>'将来負担比率（分子）の構造'!I$41</f>
        <v>22365</v>
      </c>
      <c r="C66" s="175"/>
      <c r="D66" s="175"/>
      <c r="E66" s="175">
        <f>'将来負担比率（分子）の構造'!J$41</f>
        <v>22296</v>
      </c>
      <c r="F66" s="175"/>
      <c r="G66" s="175"/>
      <c r="H66" s="175">
        <f>'将来負担比率（分子）の構造'!K$41</f>
        <v>22053</v>
      </c>
      <c r="I66" s="175"/>
      <c r="J66" s="175"/>
      <c r="K66" s="175">
        <f>'将来負担比率（分子）の構造'!L$41</f>
        <v>21443</v>
      </c>
      <c r="L66" s="175"/>
      <c r="M66" s="175"/>
      <c r="N66" s="175">
        <f>'将来負担比率（分子）の構造'!M$41</f>
        <v>19878</v>
      </c>
      <c r="O66" s="175"/>
      <c r="P66" s="175"/>
    </row>
    <row r="67" spans="1:16" x14ac:dyDescent="0.2">
      <c r="A67" s="175" t="s">
        <v>71</v>
      </c>
      <c r="B67" s="175" t="e">
        <f>NA()</f>
        <v>#N/A</v>
      </c>
      <c r="C67" s="175">
        <f>IF(ISNUMBER('将来負担比率（分子）の構造'!I$53), IF('将来負担比率（分子）の構造'!I$53 &lt; 0, 0, '将来負担比率（分子）の構造'!I$53), NA())</f>
        <v>4435</v>
      </c>
      <c r="D67" s="175" t="e">
        <f>NA()</f>
        <v>#N/A</v>
      </c>
      <c r="E67" s="175" t="e">
        <f>NA()</f>
        <v>#N/A</v>
      </c>
      <c r="F67" s="175">
        <f>IF(ISNUMBER('将来負担比率（分子）の構造'!J$53), IF('将来負担比率（分子）の構造'!J$53 &lt; 0, 0, '将来負担比率（分子）の構造'!J$53), NA())</f>
        <v>4095</v>
      </c>
      <c r="G67" s="175" t="e">
        <f>NA()</f>
        <v>#N/A</v>
      </c>
      <c r="H67" s="175" t="e">
        <f>NA()</f>
        <v>#N/A</v>
      </c>
      <c r="I67" s="175">
        <f>IF(ISNUMBER('将来負担比率（分子）の構造'!K$53), IF('将来負担比率（分子）の構造'!K$53 &lt; 0, 0, '将来負担比率（分子）の構造'!K$53), NA())</f>
        <v>1432</v>
      </c>
      <c r="J67" s="175" t="e">
        <f>NA()</f>
        <v>#N/A</v>
      </c>
      <c r="K67" s="175" t="e">
        <f>NA()</f>
        <v>#N/A</v>
      </c>
      <c r="L67" s="175">
        <f>IF(ISNUMBER('将来負担比率（分子）の構造'!L$53), IF('将来負担比率（分子）の構造'!L$53 &lt; 0, 0, '将来負担比率（分子）の構造'!L$53), NA())</f>
        <v>2083</v>
      </c>
      <c r="M67" s="175" t="e">
        <f>NA()</f>
        <v>#N/A</v>
      </c>
      <c r="N67" s="175" t="e">
        <f>NA()</f>
        <v>#N/A</v>
      </c>
      <c r="O67" s="175">
        <f>IF(ISNUMBER('将来負担比率（分子）の構造'!M$53), IF('将来負担比率（分子）の構造'!M$53 &lt; 0, 0, '将来負担比率（分子）の構造'!M$53), NA())</f>
        <v>2430</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3738</v>
      </c>
      <c r="C72" s="179">
        <f>基金残高に係る経年分析!G55</f>
        <v>3514</v>
      </c>
      <c r="D72" s="179">
        <f>基金残高に係る経年分析!H55</f>
        <v>2837</v>
      </c>
    </row>
    <row r="73" spans="1:16" x14ac:dyDescent="0.2">
      <c r="A73" s="178" t="s">
        <v>74</v>
      </c>
      <c r="B73" s="179">
        <f>基金残高に係る経年分析!F56</f>
        <v>292</v>
      </c>
      <c r="C73" s="179">
        <f>基金残高に係る経年分析!G56</f>
        <v>292</v>
      </c>
      <c r="D73" s="179">
        <f>基金残高に係る経年分析!H56</f>
        <v>292</v>
      </c>
    </row>
    <row r="74" spans="1:16" x14ac:dyDescent="0.2">
      <c r="A74" s="178" t="s">
        <v>75</v>
      </c>
      <c r="B74" s="179">
        <f>基金残高に係る経年分析!F57</f>
        <v>1639</v>
      </c>
      <c r="C74" s="179">
        <f>基金残高に係る経年分析!G57</f>
        <v>1614</v>
      </c>
      <c r="D74" s="179">
        <f>基金残高に係る経年分析!H57</f>
        <v>1614</v>
      </c>
    </row>
  </sheetData>
  <sheetProtection algorithmName="SHA-512" hashValue="LJl9coNJJH/9Drj01FjsX9HbFz8unMAOj00nzHhV05r/LV4invDMuarNl1D+eTmYZ7sZZ5JgcWd5Cb0hekhLcQ==" saltValue="ZNleAbNMM5WhiwjCfWKkV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328125" style="214" customWidth="1"/>
    <col min="2" max="2" width="2.36328125" style="214" customWidth="1"/>
    <col min="3" max="16" width="2.6328125" style="214" customWidth="1"/>
    <col min="17" max="17" width="2.36328125" style="214" customWidth="1"/>
    <col min="18" max="95" width="1.6328125" style="214" customWidth="1"/>
    <col min="96" max="133" width="1.6328125" style="226" customWidth="1"/>
    <col min="134" max="143" width="1.63281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202</v>
      </c>
      <c r="DI1" s="718"/>
      <c r="DJ1" s="718"/>
      <c r="DK1" s="718"/>
      <c r="DL1" s="718"/>
      <c r="DM1" s="718"/>
      <c r="DN1" s="719"/>
      <c r="DO1" s="214"/>
      <c r="DP1" s="717" t="s">
        <v>203</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215</v>
      </c>
      <c r="C5" s="680"/>
      <c r="D5" s="680"/>
      <c r="E5" s="680"/>
      <c r="F5" s="680"/>
      <c r="G5" s="680"/>
      <c r="H5" s="680"/>
      <c r="I5" s="680"/>
      <c r="J5" s="680"/>
      <c r="K5" s="680"/>
      <c r="L5" s="680"/>
      <c r="M5" s="680"/>
      <c r="N5" s="680"/>
      <c r="O5" s="680"/>
      <c r="P5" s="680"/>
      <c r="Q5" s="681"/>
      <c r="R5" s="676">
        <v>9357300</v>
      </c>
      <c r="S5" s="677"/>
      <c r="T5" s="677"/>
      <c r="U5" s="677"/>
      <c r="V5" s="677"/>
      <c r="W5" s="677"/>
      <c r="X5" s="677"/>
      <c r="Y5" s="702"/>
      <c r="Z5" s="715">
        <v>35.700000000000003</v>
      </c>
      <c r="AA5" s="715"/>
      <c r="AB5" s="715"/>
      <c r="AC5" s="715"/>
      <c r="AD5" s="716">
        <v>8907798</v>
      </c>
      <c r="AE5" s="716"/>
      <c r="AF5" s="716"/>
      <c r="AG5" s="716"/>
      <c r="AH5" s="716"/>
      <c r="AI5" s="716"/>
      <c r="AJ5" s="716"/>
      <c r="AK5" s="716"/>
      <c r="AL5" s="703">
        <v>65.2</v>
      </c>
      <c r="AM5" s="685"/>
      <c r="AN5" s="685"/>
      <c r="AO5" s="704"/>
      <c r="AP5" s="679" t="s">
        <v>216</v>
      </c>
      <c r="AQ5" s="680"/>
      <c r="AR5" s="680"/>
      <c r="AS5" s="680"/>
      <c r="AT5" s="680"/>
      <c r="AU5" s="680"/>
      <c r="AV5" s="680"/>
      <c r="AW5" s="680"/>
      <c r="AX5" s="680"/>
      <c r="AY5" s="680"/>
      <c r="AZ5" s="680"/>
      <c r="BA5" s="680"/>
      <c r="BB5" s="680"/>
      <c r="BC5" s="680"/>
      <c r="BD5" s="680"/>
      <c r="BE5" s="680"/>
      <c r="BF5" s="681"/>
      <c r="BG5" s="621">
        <v>8907798</v>
      </c>
      <c r="BH5" s="622"/>
      <c r="BI5" s="622"/>
      <c r="BJ5" s="622"/>
      <c r="BK5" s="622"/>
      <c r="BL5" s="622"/>
      <c r="BM5" s="622"/>
      <c r="BN5" s="623"/>
      <c r="BO5" s="659">
        <v>95.2</v>
      </c>
      <c r="BP5" s="659"/>
      <c r="BQ5" s="659"/>
      <c r="BR5" s="659"/>
      <c r="BS5" s="660">
        <v>265126</v>
      </c>
      <c r="BT5" s="660"/>
      <c r="BU5" s="660"/>
      <c r="BV5" s="660"/>
      <c r="BW5" s="660"/>
      <c r="BX5" s="660"/>
      <c r="BY5" s="660"/>
      <c r="BZ5" s="660"/>
      <c r="CA5" s="660"/>
      <c r="CB5" s="700"/>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2">
      <c r="B6" s="618" t="s">
        <v>220</v>
      </c>
      <c r="C6" s="619"/>
      <c r="D6" s="619"/>
      <c r="E6" s="619"/>
      <c r="F6" s="619"/>
      <c r="G6" s="619"/>
      <c r="H6" s="619"/>
      <c r="I6" s="619"/>
      <c r="J6" s="619"/>
      <c r="K6" s="619"/>
      <c r="L6" s="619"/>
      <c r="M6" s="619"/>
      <c r="N6" s="619"/>
      <c r="O6" s="619"/>
      <c r="P6" s="619"/>
      <c r="Q6" s="620"/>
      <c r="R6" s="621">
        <v>260728</v>
      </c>
      <c r="S6" s="622"/>
      <c r="T6" s="622"/>
      <c r="U6" s="622"/>
      <c r="V6" s="622"/>
      <c r="W6" s="622"/>
      <c r="X6" s="622"/>
      <c r="Y6" s="623"/>
      <c r="Z6" s="659">
        <v>1</v>
      </c>
      <c r="AA6" s="659"/>
      <c r="AB6" s="659"/>
      <c r="AC6" s="659"/>
      <c r="AD6" s="660">
        <v>260728</v>
      </c>
      <c r="AE6" s="660"/>
      <c r="AF6" s="660"/>
      <c r="AG6" s="660"/>
      <c r="AH6" s="660"/>
      <c r="AI6" s="660"/>
      <c r="AJ6" s="660"/>
      <c r="AK6" s="660"/>
      <c r="AL6" s="624">
        <v>1.9</v>
      </c>
      <c r="AM6" s="625"/>
      <c r="AN6" s="625"/>
      <c r="AO6" s="661"/>
      <c r="AP6" s="618" t="s">
        <v>221</v>
      </c>
      <c r="AQ6" s="619"/>
      <c r="AR6" s="619"/>
      <c r="AS6" s="619"/>
      <c r="AT6" s="619"/>
      <c r="AU6" s="619"/>
      <c r="AV6" s="619"/>
      <c r="AW6" s="619"/>
      <c r="AX6" s="619"/>
      <c r="AY6" s="619"/>
      <c r="AZ6" s="619"/>
      <c r="BA6" s="619"/>
      <c r="BB6" s="619"/>
      <c r="BC6" s="619"/>
      <c r="BD6" s="619"/>
      <c r="BE6" s="619"/>
      <c r="BF6" s="620"/>
      <c r="BG6" s="621">
        <v>8907798</v>
      </c>
      <c r="BH6" s="622"/>
      <c r="BI6" s="622"/>
      <c r="BJ6" s="622"/>
      <c r="BK6" s="622"/>
      <c r="BL6" s="622"/>
      <c r="BM6" s="622"/>
      <c r="BN6" s="623"/>
      <c r="BO6" s="659">
        <v>95.2</v>
      </c>
      <c r="BP6" s="659"/>
      <c r="BQ6" s="659"/>
      <c r="BR6" s="659"/>
      <c r="BS6" s="660">
        <v>265126</v>
      </c>
      <c r="BT6" s="660"/>
      <c r="BU6" s="660"/>
      <c r="BV6" s="660"/>
      <c r="BW6" s="660"/>
      <c r="BX6" s="660"/>
      <c r="BY6" s="660"/>
      <c r="BZ6" s="660"/>
      <c r="CA6" s="660"/>
      <c r="CB6" s="700"/>
      <c r="CD6" s="679" t="s">
        <v>222</v>
      </c>
      <c r="CE6" s="680"/>
      <c r="CF6" s="680"/>
      <c r="CG6" s="680"/>
      <c r="CH6" s="680"/>
      <c r="CI6" s="680"/>
      <c r="CJ6" s="680"/>
      <c r="CK6" s="680"/>
      <c r="CL6" s="680"/>
      <c r="CM6" s="680"/>
      <c r="CN6" s="680"/>
      <c r="CO6" s="680"/>
      <c r="CP6" s="680"/>
      <c r="CQ6" s="681"/>
      <c r="CR6" s="621">
        <v>193475</v>
      </c>
      <c r="CS6" s="622"/>
      <c r="CT6" s="622"/>
      <c r="CU6" s="622"/>
      <c r="CV6" s="622"/>
      <c r="CW6" s="622"/>
      <c r="CX6" s="622"/>
      <c r="CY6" s="623"/>
      <c r="CZ6" s="703">
        <v>0.8</v>
      </c>
      <c r="DA6" s="685"/>
      <c r="DB6" s="685"/>
      <c r="DC6" s="705"/>
      <c r="DD6" s="627">
        <v>9028</v>
      </c>
      <c r="DE6" s="622"/>
      <c r="DF6" s="622"/>
      <c r="DG6" s="622"/>
      <c r="DH6" s="622"/>
      <c r="DI6" s="622"/>
      <c r="DJ6" s="622"/>
      <c r="DK6" s="622"/>
      <c r="DL6" s="622"/>
      <c r="DM6" s="622"/>
      <c r="DN6" s="622"/>
      <c r="DO6" s="622"/>
      <c r="DP6" s="623"/>
      <c r="DQ6" s="627">
        <v>193475</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2352</v>
      </c>
      <c r="S7" s="622"/>
      <c r="T7" s="622"/>
      <c r="U7" s="622"/>
      <c r="V7" s="622"/>
      <c r="W7" s="622"/>
      <c r="X7" s="622"/>
      <c r="Y7" s="623"/>
      <c r="Z7" s="659">
        <v>0</v>
      </c>
      <c r="AA7" s="659"/>
      <c r="AB7" s="659"/>
      <c r="AC7" s="659"/>
      <c r="AD7" s="660">
        <v>2352</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4404767</v>
      </c>
      <c r="BH7" s="622"/>
      <c r="BI7" s="622"/>
      <c r="BJ7" s="622"/>
      <c r="BK7" s="622"/>
      <c r="BL7" s="622"/>
      <c r="BM7" s="622"/>
      <c r="BN7" s="623"/>
      <c r="BO7" s="659">
        <v>47.1</v>
      </c>
      <c r="BP7" s="659"/>
      <c r="BQ7" s="659"/>
      <c r="BR7" s="659"/>
      <c r="BS7" s="660">
        <v>265126</v>
      </c>
      <c r="BT7" s="660"/>
      <c r="BU7" s="660"/>
      <c r="BV7" s="660"/>
      <c r="BW7" s="660"/>
      <c r="BX7" s="660"/>
      <c r="BY7" s="660"/>
      <c r="BZ7" s="660"/>
      <c r="CA7" s="660"/>
      <c r="CB7" s="700"/>
      <c r="CD7" s="618" t="s">
        <v>225</v>
      </c>
      <c r="CE7" s="619"/>
      <c r="CF7" s="619"/>
      <c r="CG7" s="619"/>
      <c r="CH7" s="619"/>
      <c r="CI7" s="619"/>
      <c r="CJ7" s="619"/>
      <c r="CK7" s="619"/>
      <c r="CL7" s="619"/>
      <c r="CM7" s="619"/>
      <c r="CN7" s="619"/>
      <c r="CO7" s="619"/>
      <c r="CP7" s="619"/>
      <c r="CQ7" s="620"/>
      <c r="CR7" s="621">
        <v>4800608</v>
      </c>
      <c r="CS7" s="622"/>
      <c r="CT7" s="622"/>
      <c r="CU7" s="622"/>
      <c r="CV7" s="622"/>
      <c r="CW7" s="622"/>
      <c r="CX7" s="622"/>
      <c r="CY7" s="623"/>
      <c r="CZ7" s="659">
        <v>18.899999999999999</v>
      </c>
      <c r="DA7" s="659"/>
      <c r="DB7" s="659"/>
      <c r="DC7" s="659"/>
      <c r="DD7" s="627">
        <v>29981</v>
      </c>
      <c r="DE7" s="622"/>
      <c r="DF7" s="622"/>
      <c r="DG7" s="622"/>
      <c r="DH7" s="622"/>
      <c r="DI7" s="622"/>
      <c r="DJ7" s="622"/>
      <c r="DK7" s="622"/>
      <c r="DL7" s="622"/>
      <c r="DM7" s="622"/>
      <c r="DN7" s="622"/>
      <c r="DO7" s="622"/>
      <c r="DP7" s="623"/>
      <c r="DQ7" s="627">
        <v>2450064</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45007</v>
      </c>
      <c r="S8" s="622"/>
      <c r="T8" s="622"/>
      <c r="U8" s="622"/>
      <c r="V8" s="622"/>
      <c r="W8" s="622"/>
      <c r="X8" s="622"/>
      <c r="Y8" s="623"/>
      <c r="Z8" s="659">
        <v>0.2</v>
      </c>
      <c r="AA8" s="659"/>
      <c r="AB8" s="659"/>
      <c r="AC8" s="659"/>
      <c r="AD8" s="660">
        <v>45007</v>
      </c>
      <c r="AE8" s="660"/>
      <c r="AF8" s="660"/>
      <c r="AG8" s="660"/>
      <c r="AH8" s="660"/>
      <c r="AI8" s="660"/>
      <c r="AJ8" s="660"/>
      <c r="AK8" s="660"/>
      <c r="AL8" s="624">
        <v>0.3</v>
      </c>
      <c r="AM8" s="625"/>
      <c r="AN8" s="625"/>
      <c r="AO8" s="661"/>
      <c r="AP8" s="618" t="s">
        <v>227</v>
      </c>
      <c r="AQ8" s="619"/>
      <c r="AR8" s="619"/>
      <c r="AS8" s="619"/>
      <c r="AT8" s="619"/>
      <c r="AU8" s="619"/>
      <c r="AV8" s="619"/>
      <c r="AW8" s="619"/>
      <c r="AX8" s="619"/>
      <c r="AY8" s="619"/>
      <c r="AZ8" s="619"/>
      <c r="BA8" s="619"/>
      <c r="BB8" s="619"/>
      <c r="BC8" s="619"/>
      <c r="BD8" s="619"/>
      <c r="BE8" s="619"/>
      <c r="BF8" s="620"/>
      <c r="BG8" s="621">
        <v>97381</v>
      </c>
      <c r="BH8" s="622"/>
      <c r="BI8" s="622"/>
      <c r="BJ8" s="622"/>
      <c r="BK8" s="622"/>
      <c r="BL8" s="622"/>
      <c r="BM8" s="622"/>
      <c r="BN8" s="623"/>
      <c r="BO8" s="659">
        <v>1</v>
      </c>
      <c r="BP8" s="659"/>
      <c r="BQ8" s="659"/>
      <c r="BR8" s="659"/>
      <c r="BS8" s="660" t="s">
        <v>122</v>
      </c>
      <c r="BT8" s="660"/>
      <c r="BU8" s="660"/>
      <c r="BV8" s="660"/>
      <c r="BW8" s="660"/>
      <c r="BX8" s="660"/>
      <c r="BY8" s="660"/>
      <c r="BZ8" s="660"/>
      <c r="CA8" s="660"/>
      <c r="CB8" s="700"/>
      <c r="CD8" s="618" t="s">
        <v>228</v>
      </c>
      <c r="CE8" s="619"/>
      <c r="CF8" s="619"/>
      <c r="CG8" s="619"/>
      <c r="CH8" s="619"/>
      <c r="CI8" s="619"/>
      <c r="CJ8" s="619"/>
      <c r="CK8" s="619"/>
      <c r="CL8" s="619"/>
      <c r="CM8" s="619"/>
      <c r="CN8" s="619"/>
      <c r="CO8" s="619"/>
      <c r="CP8" s="619"/>
      <c r="CQ8" s="620"/>
      <c r="CR8" s="621">
        <v>8899337</v>
      </c>
      <c r="CS8" s="622"/>
      <c r="CT8" s="622"/>
      <c r="CU8" s="622"/>
      <c r="CV8" s="622"/>
      <c r="CW8" s="622"/>
      <c r="CX8" s="622"/>
      <c r="CY8" s="623"/>
      <c r="CZ8" s="659">
        <v>35.1</v>
      </c>
      <c r="DA8" s="659"/>
      <c r="DB8" s="659"/>
      <c r="DC8" s="659"/>
      <c r="DD8" s="627">
        <v>14058</v>
      </c>
      <c r="DE8" s="622"/>
      <c r="DF8" s="622"/>
      <c r="DG8" s="622"/>
      <c r="DH8" s="622"/>
      <c r="DI8" s="622"/>
      <c r="DJ8" s="622"/>
      <c r="DK8" s="622"/>
      <c r="DL8" s="622"/>
      <c r="DM8" s="622"/>
      <c r="DN8" s="622"/>
      <c r="DO8" s="622"/>
      <c r="DP8" s="623"/>
      <c r="DQ8" s="627">
        <v>4425102</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50528</v>
      </c>
      <c r="S9" s="622"/>
      <c r="T9" s="622"/>
      <c r="U9" s="622"/>
      <c r="V9" s="622"/>
      <c r="W9" s="622"/>
      <c r="X9" s="622"/>
      <c r="Y9" s="623"/>
      <c r="Z9" s="659">
        <v>0.2</v>
      </c>
      <c r="AA9" s="659"/>
      <c r="AB9" s="659"/>
      <c r="AC9" s="659"/>
      <c r="AD9" s="660">
        <v>50528</v>
      </c>
      <c r="AE9" s="660"/>
      <c r="AF9" s="660"/>
      <c r="AG9" s="660"/>
      <c r="AH9" s="660"/>
      <c r="AI9" s="660"/>
      <c r="AJ9" s="660"/>
      <c r="AK9" s="660"/>
      <c r="AL9" s="624">
        <v>0.4</v>
      </c>
      <c r="AM9" s="625"/>
      <c r="AN9" s="625"/>
      <c r="AO9" s="661"/>
      <c r="AP9" s="618" t="s">
        <v>230</v>
      </c>
      <c r="AQ9" s="619"/>
      <c r="AR9" s="619"/>
      <c r="AS9" s="619"/>
      <c r="AT9" s="619"/>
      <c r="AU9" s="619"/>
      <c r="AV9" s="619"/>
      <c r="AW9" s="619"/>
      <c r="AX9" s="619"/>
      <c r="AY9" s="619"/>
      <c r="AZ9" s="619"/>
      <c r="BA9" s="619"/>
      <c r="BB9" s="619"/>
      <c r="BC9" s="619"/>
      <c r="BD9" s="619"/>
      <c r="BE9" s="619"/>
      <c r="BF9" s="620"/>
      <c r="BG9" s="621">
        <v>3233280</v>
      </c>
      <c r="BH9" s="622"/>
      <c r="BI9" s="622"/>
      <c r="BJ9" s="622"/>
      <c r="BK9" s="622"/>
      <c r="BL9" s="622"/>
      <c r="BM9" s="622"/>
      <c r="BN9" s="623"/>
      <c r="BO9" s="659">
        <v>34.6</v>
      </c>
      <c r="BP9" s="659"/>
      <c r="BQ9" s="659"/>
      <c r="BR9" s="659"/>
      <c r="BS9" s="660" t="s">
        <v>122</v>
      </c>
      <c r="BT9" s="660"/>
      <c r="BU9" s="660"/>
      <c r="BV9" s="660"/>
      <c r="BW9" s="660"/>
      <c r="BX9" s="660"/>
      <c r="BY9" s="660"/>
      <c r="BZ9" s="660"/>
      <c r="CA9" s="660"/>
      <c r="CB9" s="700"/>
      <c r="CD9" s="618" t="s">
        <v>231</v>
      </c>
      <c r="CE9" s="619"/>
      <c r="CF9" s="619"/>
      <c r="CG9" s="619"/>
      <c r="CH9" s="619"/>
      <c r="CI9" s="619"/>
      <c r="CJ9" s="619"/>
      <c r="CK9" s="619"/>
      <c r="CL9" s="619"/>
      <c r="CM9" s="619"/>
      <c r="CN9" s="619"/>
      <c r="CO9" s="619"/>
      <c r="CP9" s="619"/>
      <c r="CQ9" s="620"/>
      <c r="CR9" s="621">
        <v>1422377</v>
      </c>
      <c r="CS9" s="622"/>
      <c r="CT9" s="622"/>
      <c r="CU9" s="622"/>
      <c r="CV9" s="622"/>
      <c r="CW9" s="622"/>
      <c r="CX9" s="622"/>
      <c r="CY9" s="623"/>
      <c r="CZ9" s="659">
        <v>5.6</v>
      </c>
      <c r="DA9" s="659"/>
      <c r="DB9" s="659"/>
      <c r="DC9" s="659"/>
      <c r="DD9" s="627">
        <v>11818</v>
      </c>
      <c r="DE9" s="622"/>
      <c r="DF9" s="622"/>
      <c r="DG9" s="622"/>
      <c r="DH9" s="622"/>
      <c r="DI9" s="622"/>
      <c r="DJ9" s="622"/>
      <c r="DK9" s="622"/>
      <c r="DL9" s="622"/>
      <c r="DM9" s="622"/>
      <c r="DN9" s="622"/>
      <c r="DO9" s="622"/>
      <c r="DP9" s="623"/>
      <c r="DQ9" s="627">
        <v>1014175</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143262</v>
      </c>
      <c r="BH10" s="622"/>
      <c r="BI10" s="622"/>
      <c r="BJ10" s="622"/>
      <c r="BK10" s="622"/>
      <c r="BL10" s="622"/>
      <c r="BM10" s="622"/>
      <c r="BN10" s="623"/>
      <c r="BO10" s="659">
        <v>1.5</v>
      </c>
      <c r="BP10" s="659"/>
      <c r="BQ10" s="659"/>
      <c r="BR10" s="659"/>
      <c r="BS10" s="660" t="s">
        <v>122</v>
      </c>
      <c r="BT10" s="660"/>
      <c r="BU10" s="660"/>
      <c r="BV10" s="660"/>
      <c r="BW10" s="660"/>
      <c r="BX10" s="660"/>
      <c r="BY10" s="660"/>
      <c r="BZ10" s="660"/>
      <c r="CA10" s="660"/>
      <c r="CB10" s="700"/>
      <c r="CD10" s="618" t="s">
        <v>234</v>
      </c>
      <c r="CE10" s="619"/>
      <c r="CF10" s="619"/>
      <c r="CG10" s="619"/>
      <c r="CH10" s="619"/>
      <c r="CI10" s="619"/>
      <c r="CJ10" s="619"/>
      <c r="CK10" s="619"/>
      <c r="CL10" s="619"/>
      <c r="CM10" s="619"/>
      <c r="CN10" s="619"/>
      <c r="CO10" s="619"/>
      <c r="CP10" s="619"/>
      <c r="CQ10" s="620"/>
      <c r="CR10" s="621" t="s">
        <v>122</v>
      </c>
      <c r="CS10" s="622"/>
      <c r="CT10" s="622"/>
      <c r="CU10" s="622"/>
      <c r="CV10" s="622"/>
      <c r="CW10" s="622"/>
      <c r="CX10" s="622"/>
      <c r="CY10" s="623"/>
      <c r="CZ10" s="659" t="s">
        <v>122</v>
      </c>
      <c r="DA10" s="659"/>
      <c r="DB10" s="659"/>
      <c r="DC10" s="659"/>
      <c r="DD10" s="627" t="s">
        <v>122</v>
      </c>
      <c r="DE10" s="622"/>
      <c r="DF10" s="622"/>
      <c r="DG10" s="622"/>
      <c r="DH10" s="622"/>
      <c r="DI10" s="622"/>
      <c r="DJ10" s="622"/>
      <c r="DK10" s="622"/>
      <c r="DL10" s="622"/>
      <c r="DM10" s="622"/>
      <c r="DN10" s="622"/>
      <c r="DO10" s="622"/>
      <c r="DP10" s="623"/>
      <c r="DQ10" s="627" t="s">
        <v>122</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1181226</v>
      </c>
      <c r="S11" s="622"/>
      <c r="T11" s="622"/>
      <c r="U11" s="622"/>
      <c r="V11" s="622"/>
      <c r="W11" s="622"/>
      <c r="X11" s="622"/>
      <c r="Y11" s="623"/>
      <c r="Z11" s="624">
        <v>4.5</v>
      </c>
      <c r="AA11" s="625"/>
      <c r="AB11" s="625"/>
      <c r="AC11" s="626"/>
      <c r="AD11" s="627">
        <v>1181226</v>
      </c>
      <c r="AE11" s="622"/>
      <c r="AF11" s="622"/>
      <c r="AG11" s="622"/>
      <c r="AH11" s="622"/>
      <c r="AI11" s="622"/>
      <c r="AJ11" s="622"/>
      <c r="AK11" s="623"/>
      <c r="AL11" s="624">
        <v>8.6999999999999993</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930844</v>
      </c>
      <c r="BH11" s="622"/>
      <c r="BI11" s="622"/>
      <c r="BJ11" s="622"/>
      <c r="BK11" s="622"/>
      <c r="BL11" s="622"/>
      <c r="BM11" s="622"/>
      <c r="BN11" s="623"/>
      <c r="BO11" s="659">
        <v>9.9</v>
      </c>
      <c r="BP11" s="659"/>
      <c r="BQ11" s="659"/>
      <c r="BR11" s="659"/>
      <c r="BS11" s="660">
        <v>265126</v>
      </c>
      <c r="BT11" s="660"/>
      <c r="BU11" s="660"/>
      <c r="BV11" s="660"/>
      <c r="BW11" s="660"/>
      <c r="BX11" s="660"/>
      <c r="BY11" s="660"/>
      <c r="BZ11" s="660"/>
      <c r="CA11" s="660"/>
      <c r="CB11" s="700"/>
      <c r="CD11" s="618" t="s">
        <v>237</v>
      </c>
      <c r="CE11" s="619"/>
      <c r="CF11" s="619"/>
      <c r="CG11" s="619"/>
      <c r="CH11" s="619"/>
      <c r="CI11" s="619"/>
      <c r="CJ11" s="619"/>
      <c r="CK11" s="619"/>
      <c r="CL11" s="619"/>
      <c r="CM11" s="619"/>
      <c r="CN11" s="619"/>
      <c r="CO11" s="619"/>
      <c r="CP11" s="619"/>
      <c r="CQ11" s="620"/>
      <c r="CR11" s="621">
        <v>426795</v>
      </c>
      <c r="CS11" s="622"/>
      <c r="CT11" s="622"/>
      <c r="CU11" s="622"/>
      <c r="CV11" s="622"/>
      <c r="CW11" s="622"/>
      <c r="CX11" s="622"/>
      <c r="CY11" s="623"/>
      <c r="CZ11" s="659">
        <v>1.7</v>
      </c>
      <c r="DA11" s="659"/>
      <c r="DB11" s="659"/>
      <c r="DC11" s="659"/>
      <c r="DD11" s="627">
        <v>39270</v>
      </c>
      <c r="DE11" s="622"/>
      <c r="DF11" s="622"/>
      <c r="DG11" s="622"/>
      <c r="DH11" s="622"/>
      <c r="DI11" s="622"/>
      <c r="DJ11" s="622"/>
      <c r="DK11" s="622"/>
      <c r="DL11" s="622"/>
      <c r="DM11" s="622"/>
      <c r="DN11" s="622"/>
      <c r="DO11" s="622"/>
      <c r="DP11" s="623"/>
      <c r="DQ11" s="627">
        <v>292045</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v>106840</v>
      </c>
      <c r="S12" s="622"/>
      <c r="T12" s="622"/>
      <c r="U12" s="622"/>
      <c r="V12" s="622"/>
      <c r="W12" s="622"/>
      <c r="X12" s="622"/>
      <c r="Y12" s="623"/>
      <c r="Z12" s="659">
        <v>0.4</v>
      </c>
      <c r="AA12" s="659"/>
      <c r="AB12" s="659"/>
      <c r="AC12" s="659"/>
      <c r="AD12" s="660">
        <v>106840</v>
      </c>
      <c r="AE12" s="660"/>
      <c r="AF12" s="660"/>
      <c r="AG12" s="660"/>
      <c r="AH12" s="660"/>
      <c r="AI12" s="660"/>
      <c r="AJ12" s="660"/>
      <c r="AK12" s="660"/>
      <c r="AL12" s="624">
        <v>0.8</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4001659</v>
      </c>
      <c r="BH12" s="622"/>
      <c r="BI12" s="622"/>
      <c r="BJ12" s="622"/>
      <c r="BK12" s="622"/>
      <c r="BL12" s="622"/>
      <c r="BM12" s="622"/>
      <c r="BN12" s="623"/>
      <c r="BO12" s="659">
        <v>42.8</v>
      </c>
      <c r="BP12" s="659"/>
      <c r="BQ12" s="659"/>
      <c r="BR12" s="659"/>
      <c r="BS12" s="660" t="s">
        <v>122</v>
      </c>
      <c r="BT12" s="660"/>
      <c r="BU12" s="660"/>
      <c r="BV12" s="660"/>
      <c r="BW12" s="660"/>
      <c r="BX12" s="660"/>
      <c r="BY12" s="660"/>
      <c r="BZ12" s="660"/>
      <c r="CA12" s="660"/>
      <c r="CB12" s="700"/>
      <c r="CD12" s="618" t="s">
        <v>240</v>
      </c>
      <c r="CE12" s="619"/>
      <c r="CF12" s="619"/>
      <c r="CG12" s="619"/>
      <c r="CH12" s="619"/>
      <c r="CI12" s="619"/>
      <c r="CJ12" s="619"/>
      <c r="CK12" s="619"/>
      <c r="CL12" s="619"/>
      <c r="CM12" s="619"/>
      <c r="CN12" s="619"/>
      <c r="CO12" s="619"/>
      <c r="CP12" s="619"/>
      <c r="CQ12" s="620"/>
      <c r="CR12" s="621">
        <v>95431</v>
      </c>
      <c r="CS12" s="622"/>
      <c r="CT12" s="622"/>
      <c r="CU12" s="622"/>
      <c r="CV12" s="622"/>
      <c r="CW12" s="622"/>
      <c r="CX12" s="622"/>
      <c r="CY12" s="623"/>
      <c r="CZ12" s="659">
        <v>0.4</v>
      </c>
      <c r="DA12" s="659"/>
      <c r="DB12" s="659"/>
      <c r="DC12" s="659"/>
      <c r="DD12" s="627" t="s">
        <v>122</v>
      </c>
      <c r="DE12" s="622"/>
      <c r="DF12" s="622"/>
      <c r="DG12" s="622"/>
      <c r="DH12" s="622"/>
      <c r="DI12" s="622"/>
      <c r="DJ12" s="622"/>
      <c r="DK12" s="622"/>
      <c r="DL12" s="622"/>
      <c r="DM12" s="622"/>
      <c r="DN12" s="622"/>
      <c r="DO12" s="622"/>
      <c r="DP12" s="623"/>
      <c r="DQ12" s="627">
        <v>83351</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3989435</v>
      </c>
      <c r="BH13" s="622"/>
      <c r="BI13" s="622"/>
      <c r="BJ13" s="622"/>
      <c r="BK13" s="622"/>
      <c r="BL13" s="622"/>
      <c r="BM13" s="622"/>
      <c r="BN13" s="623"/>
      <c r="BO13" s="659">
        <v>42.6</v>
      </c>
      <c r="BP13" s="659"/>
      <c r="BQ13" s="659"/>
      <c r="BR13" s="659"/>
      <c r="BS13" s="660" t="s">
        <v>122</v>
      </c>
      <c r="BT13" s="660"/>
      <c r="BU13" s="660"/>
      <c r="BV13" s="660"/>
      <c r="BW13" s="660"/>
      <c r="BX13" s="660"/>
      <c r="BY13" s="660"/>
      <c r="BZ13" s="660"/>
      <c r="CA13" s="660"/>
      <c r="CB13" s="700"/>
      <c r="CD13" s="618" t="s">
        <v>243</v>
      </c>
      <c r="CE13" s="619"/>
      <c r="CF13" s="619"/>
      <c r="CG13" s="619"/>
      <c r="CH13" s="619"/>
      <c r="CI13" s="619"/>
      <c r="CJ13" s="619"/>
      <c r="CK13" s="619"/>
      <c r="CL13" s="619"/>
      <c r="CM13" s="619"/>
      <c r="CN13" s="619"/>
      <c r="CO13" s="619"/>
      <c r="CP13" s="619"/>
      <c r="CQ13" s="620"/>
      <c r="CR13" s="621">
        <v>2718644</v>
      </c>
      <c r="CS13" s="622"/>
      <c r="CT13" s="622"/>
      <c r="CU13" s="622"/>
      <c r="CV13" s="622"/>
      <c r="CW13" s="622"/>
      <c r="CX13" s="622"/>
      <c r="CY13" s="623"/>
      <c r="CZ13" s="659">
        <v>10.7</v>
      </c>
      <c r="DA13" s="659"/>
      <c r="DB13" s="659"/>
      <c r="DC13" s="659"/>
      <c r="DD13" s="627">
        <v>607525</v>
      </c>
      <c r="DE13" s="622"/>
      <c r="DF13" s="622"/>
      <c r="DG13" s="622"/>
      <c r="DH13" s="622"/>
      <c r="DI13" s="622"/>
      <c r="DJ13" s="622"/>
      <c r="DK13" s="622"/>
      <c r="DL13" s="622"/>
      <c r="DM13" s="622"/>
      <c r="DN13" s="622"/>
      <c r="DO13" s="622"/>
      <c r="DP13" s="623"/>
      <c r="DQ13" s="627">
        <v>2016186</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v>1851</v>
      </c>
      <c r="S14" s="622"/>
      <c r="T14" s="622"/>
      <c r="U14" s="622"/>
      <c r="V14" s="622"/>
      <c r="W14" s="622"/>
      <c r="X14" s="622"/>
      <c r="Y14" s="623"/>
      <c r="Z14" s="659">
        <v>0</v>
      </c>
      <c r="AA14" s="659"/>
      <c r="AB14" s="659"/>
      <c r="AC14" s="659"/>
      <c r="AD14" s="660">
        <v>1851</v>
      </c>
      <c r="AE14" s="660"/>
      <c r="AF14" s="660"/>
      <c r="AG14" s="660"/>
      <c r="AH14" s="660"/>
      <c r="AI14" s="660"/>
      <c r="AJ14" s="660"/>
      <c r="AK14" s="660"/>
      <c r="AL14" s="624">
        <v>0</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167308</v>
      </c>
      <c r="BH14" s="622"/>
      <c r="BI14" s="622"/>
      <c r="BJ14" s="622"/>
      <c r="BK14" s="622"/>
      <c r="BL14" s="622"/>
      <c r="BM14" s="622"/>
      <c r="BN14" s="623"/>
      <c r="BO14" s="659">
        <v>1.8</v>
      </c>
      <c r="BP14" s="659"/>
      <c r="BQ14" s="659"/>
      <c r="BR14" s="659"/>
      <c r="BS14" s="660" t="s">
        <v>122</v>
      </c>
      <c r="BT14" s="660"/>
      <c r="BU14" s="660"/>
      <c r="BV14" s="660"/>
      <c r="BW14" s="660"/>
      <c r="BX14" s="660"/>
      <c r="BY14" s="660"/>
      <c r="BZ14" s="660"/>
      <c r="CA14" s="660"/>
      <c r="CB14" s="700"/>
      <c r="CD14" s="618" t="s">
        <v>246</v>
      </c>
      <c r="CE14" s="619"/>
      <c r="CF14" s="619"/>
      <c r="CG14" s="619"/>
      <c r="CH14" s="619"/>
      <c r="CI14" s="619"/>
      <c r="CJ14" s="619"/>
      <c r="CK14" s="619"/>
      <c r="CL14" s="619"/>
      <c r="CM14" s="619"/>
      <c r="CN14" s="619"/>
      <c r="CO14" s="619"/>
      <c r="CP14" s="619"/>
      <c r="CQ14" s="620"/>
      <c r="CR14" s="621">
        <v>981897</v>
      </c>
      <c r="CS14" s="622"/>
      <c r="CT14" s="622"/>
      <c r="CU14" s="622"/>
      <c r="CV14" s="622"/>
      <c r="CW14" s="622"/>
      <c r="CX14" s="622"/>
      <c r="CY14" s="623"/>
      <c r="CZ14" s="659">
        <v>3.9</v>
      </c>
      <c r="DA14" s="659"/>
      <c r="DB14" s="659"/>
      <c r="DC14" s="659"/>
      <c r="DD14" s="627">
        <v>68197</v>
      </c>
      <c r="DE14" s="622"/>
      <c r="DF14" s="622"/>
      <c r="DG14" s="622"/>
      <c r="DH14" s="622"/>
      <c r="DI14" s="622"/>
      <c r="DJ14" s="622"/>
      <c r="DK14" s="622"/>
      <c r="DL14" s="622"/>
      <c r="DM14" s="622"/>
      <c r="DN14" s="622"/>
      <c r="DO14" s="622"/>
      <c r="DP14" s="623"/>
      <c r="DQ14" s="627">
        <v>953030</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t="s">
        <v>122</v>
      </c>
      <c r="S15" s="622"/>
      <c r="T15" s="622"/>
      <c r="U15" s="622"/>
      <c r="V15" s="622"/>
      <c r="W15" s="622"/>
      <c r="X15" s="622"/>
      <c r="Y15" s="623"/>
      <c r="Z15" s="659" t="s">
        <v>122</v>
      </c>
      <c r="AA15" s="659"/>
      <c r="AB15" s="659"/>
      <c r="AC15" s="659"/>
      <c r="AD15" s="660" t="s">
        <v>122</v>
      </c>
      <c r="AE15" s="660"/>
      <c r="AF15" s="660"/>
      <c r="AG15" s="660"/>
      <c r="AH15" s="660"/>
      <c r="AI15" s="660"/>
      <c r="AJ15" s="660"/>
      <c r="AK15" s="660"/>
      <c r="AL15" s="624" t="s">
        <v>122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334064</v>
      </c>
      <c r="BH15" s="622"/>
      <c r="BI15" s="622"/>
      <c r="BJ15" s="622"/>
      <c r="BK15" s="622"/>
      <c r="BL15" s="622"/>
      <c r="BM15" s="622"/>
      <c r="BN15" s="623"/>
      <c r="BO15" s="659">
        <v>3.6</v>
      </c>
      <c r="BP15" s="659"/>
      <c r="BQ15" s="659"/>
      <c r="BR15" s="659"/>
      <c r="BS15" s="660" t="s">
        <v>122</v>
      </c>
      <c r="BT15" s="660"/>
      <c r="BU15" s="660"/>
      <c r="BV15" s="660"/>
      <c r="BW15" s="660"/>
      <c r="BX15" s="660"/>
      <c r="BY15" s="660"/>
      <c r="BZ15" s="660"/>
      <c r="CA15" s="660"/>
      <c r="CB15" s="700"/>
      <c r="CD15" s="618" t="s">
        <v>249</v>
      </c>
      <c r="CE15" s="619"/>
      <c r="CF15" s="619"/>
      <c r="CG15" s="619"/>
      <c r="CH15" s="619"/>
      <c r="CI15" s="619"/>
      <c r="CJ15" s="619"/>
      <c r="CK15" s="619"/>
      <c r="CL15" s="619"/>
      <c r="CM15" s="619"/>
      <c r="CN15" s="619"/>
      <c r="CO15" s="619"/>
      <c r="CP15" s="619"/>
      <c r="CQ15" s="620"/>
      <c r="CR15" s="621">
        <v>3682376</v>
      </c>
      <c r="CS15" s="622"/>
      <c r="CT15" s="622"/>
      <c r="CU15" s="622"/>
      <c r="CV15" s="622"/>
      <c r="CW15" s="622"/>
      <c r="CX15" s="622"/>
      <c r="CY15" s="623"/>
      <c r="CZ15" s="659">
        <v>14.5</v>
      </c>
      <c r="DA15" s="659"/>
      <c r="DB15" s="659"/>
      <c r="DC15" s="659"/>
      <c r="DD15" s="627">
        <v>504710</v>
      </c>
      <c r="DE15" s="622"/>
      <c r="DF15" s="622"/>
      <c r="DG15" s="622"/>
      <c r="DH15" s="622"/>
      <c r="DI15" s="622"/>
      <c r="DJ15" s="622"/>
      <c r="DK15" s="622"/>
      <c r="DL15" s="622"/>
      <c r="DM15" s="622"/>
      <c r="DN15" s="622"/>
      <c r="DO15" s="622"/>
      <c r="DP15" s="623"/>
      <c r="DQ15" s="627">
        <v>2807378</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27817</v>
      </c>
      <c r="S16" s="622"/>
      <c r="T16" s="622"/>
      <c r="U16" s="622"/>
      <c r="V16" s="622"/>
      <c r="W16" s="622"/>
      <c r="X16" s="622"/>
      <c r="Y16" s="623"/>
      <c r="Z16" s="659">
        <v>0.1</v>
      </c>
      <c r="AA16" s="659"/>
      <c r="AB16" s="659"/>
      <c r="AC16" s="659"/>
      <c r="AD16" s="660">
        <v>27817</v>
      </c>
      <c r="AE16" s="660"/>
      <c r="AF16" s="660"/>
      <c r="AG16" s="660"/>
      <c r="AH16" s="660"/>
      <c r="AI16" s="660"/>
      <c r="AJ16" s="660"/>
      <c r="AK16" s="660"/>
      <c r="AL16" s="624">
        <v>0.2</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252</v>
      </c>
      <c r="CE16" s="619"/>
      <c r="CF16" s="619"/>
      <c r="CG16" s="619"/>
      <c r="CH16" s="619"/>
      <c r="CI16" s="619"/>
      <c r="CJ16" s="619"/>
      <c r="CK16" s="619"/>
      <c r="CL16" s="619"/>
      <c r="CM16" s="619"/>
      <c r="CN16" s="619"/>
      <c r="CO16" s="619"/>
      <c r="CP16" s="619"/>
      <c r="CQ16" s="620"/>
      <c r="CR16" s="621" t="s">
        <v>122</v>
      </c>
      <c r="CS16" s="622"/>
      <c r="CT16" s="622"/>
      <c r="CU16" s="622"/>
      <c r="CV16" s="622"/>
      <c r="CW16" s="622"/>
      <c r="CX16" s="622"/>
      <c r="CY16" s="623"/>
      <c r="CZ16" s="659" t="s">
        <v>122</v>
      </c>
      <c r="DA16" s="659"/>
      <c r="DB16" s="659"/>
      <c r="DC16" s="659"/>
      <c r="DD16" s="627" t="s">
        <v>122</v>
      </c>
      <c r="DE16" s="622"/>
      <c r="DF16" s="622"/>
      <c r="DG16" s="622"/>
      <c r="DH16" s="622"/>
      <c r="DI16" s="622"/>
      <c r="DJ16" s="622"/>
      <c r="DK16" s="622"/>
      <c r="DL16" s="622"/>
      <c r="DM16" s="622"/>
      <c r="DN16" s="622"/>
      <c r="DO16" s="622"/>
      <c r="DP16" s="623"/>
      <c r="DQ16" s="627" t="s">
        <v>122</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118969</v>
      </c>
      <c r="S17" s="622"/>
      <c r="T17" s="622"/>
      <c r="U17" s="622"/>
      <c r="V17" s="622"/>
      <c r="W17" s="622"/>
      <c r="X17" s="622"/>
      <c r="Y17" s="623"/>
      <c r="Z17" s="659">
        <v>0.5</v>
      </c>
      <c r="AA17" s="659"/>
      <c r="AB17" s="659"/>
      <c r="AC17" s="659"/>
      <c r="AD17" s="660">
        <v>118969</v>
      </c>
      <c r="AE17" s="660"/>
      <c r="AF17" s="660"/>
      <c r="AG17" s="660"/>
      <c r="AH17" s="660"/>
      <c r="AI17" s="660"/>
      <c r="AJ17" s="660"/>
      <c r="AK17" s="660"/>
      <c r="AL17" s="624">
        <v>0.9</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255</v>
      </c>
      <c r="CE17" s="619"/>
      <c r="CF17" s="619"/>
      <c r="CG17" s="619"/>
      <c r="CH17" s="619"/>
      <c r="CI17" s="619"/>
      <c r="CJ17" s="619"/>
      <c r="CK17" s="619"/>
      <c r="CL17" s="619"/>
      <c r="CM17" s="619"/>
      <c r="CN17" s="619"/>
      <c r="CO17" s="619"/>
      <c r="CP17" s="619"/>
      <c r="CQ17" s="620"/>
      <c r="CR17" s="621">
        <v>2155783</v>
      </c>
      <c r="CS17" s="622"/>
      <c r="CT17" s="622"/>
      <c r="CU17" s="622"/>
      <c r="CV17" s="622"/>
      <c r="CW17" s="622"/>
      <c r="CX17" s="622"/>
      <c r="CY17" s="623"/>
      <c r="CZ17" s="659">
        <v>8.5</v>
      </c>
      <c r="DA17" s="659"/>
      <c r="DB17" s="659"/>
      <c r="DC17" s="659"/>
      <c r="DD17" s="627" t="s">
        <v>122</v>
      </c>
      <c r="DE17" s="622"/>
      <c r="DF17" s="622"/>
      <c r="DG17" s="622"/>
      <c r="DH17" s="622"/>
      <c r="DI17" s="622"/>
      <c r="DJ17" s="622"/>
      <c r="DK17" s="622"/>
      <c r="DL17" s="622"/>
      <c r="DM17" s="622"/>
      <c r="DN17" s="622"/>
      <c r="DO17" s="622"/>
      <c r="DP17" s="623"/>
      <c r="DQ17" s="627">
        <v>2081906</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96033</v>
      </c>
      <c r="S18" s="622"/>
      <c r="T18" s="622"/>
      <c r="U18" s="622"/>
      <c r="V18" s="622"/>
      <c r="W18" s="622"/>
      <c r="X18" s="622"/>
      <c r="Y18" s="623"/>
      <c r="Z18" s="659">
        <v>0.4</v>
      </c>
      <c r="AA18" s="659"/>
      <c r="AB18" s="659"/>
      <c r="AC18" s="659"/>
      <c r="AD18" s="660">
        <v>96033</v>
      </c>
      <c r="AE18" s="660"/>
      <c r="AF18" s="660"/>
      <c r="AG18" s="660"/>
      <c r="AH18" s="660"/>
      <c r="AI18" s="660"/>
      <c r="AJ18" s="660"/>
      <c r="AK18" s="660"/>
      <c r="AL18" s="624">
        <v>0.7</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83548</v>
      </c>
      <c r="S19" s="622"/>
      <c r="T19" s="622"/>
      <c r="U19" s="622"/>
      <c r="V19" s="622"/>
      <c r="W19" s="622"/>
      <c r="X19" s="622"/>
      <c r="Y19" s="623"/>
      <c r="Z19" s="659">
        <v>0.3</v>
      </c>
      <c r="AA19" s="659"/>
      <c r="AB19" s="659"/>
      <c r="AC19" s="659"/>
      <c r="AD19" s="660">
        <v>83548</v>
      </c>
      <c r="AE19" s="660"/>
      <c r="AF19" s="660"/>
      <c r="AG19" s="660"/>
      <c r="AH19" s="660"/>
      <c r="AI19" s="660"/>
      <c r="AJ19" s="660"/>
      <c r="AK19" s="660"/>
      <c r="AL19" s="624">
        <v>0.6</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449502</v>
      </c>
      <c r="BH19" s="622"/>
      <c r="BI19" s="622"/>
      <c r="BJ19" s="622"/>
      <c r="BK19" s="622"/>
      <c r="BL19" s="622"/>
      <c r="BM19" s="622"/>
      <c r="BN19" s="623"/>
      <c r="BO19" s="659">
        <v>4.8</v>
      </c>
      <c r="BP19" s="659"/>
      <c r="BQ19" s="659"/>
      <c r="BR19" s="659"/>
      <c r="BS19" s="660" t="s">
        <v>122</v>
      </c>
      <c r="BT19" s="660"/>
      <c r="BU19" s="660"/>
      <c r="BV19" s="660"/>
      <c r="BW19" s="660"/>
      <c r="BX19" s="660"/>
      <c r="BY19" s="660"/>
      <c r="BZ19" s="660"/>
      <c r="CA19" s="660"/>
      <c r="CB19" s="700"/>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88" t="s">
        <v>262</v>
      </c>
      <c r="C20" s="689"/>
      <c r="D20" s="689"/>
      <c r="E20" s="689"/>
      <c r="F20" s="689"/>
      <c r="G20" s="689"/>
      <c r="H20" s="689"/>
      <c r="I20" s="689"/>
      <c r="J20" s="689"/>
      <c r="K20" s="689"/>
      <c r="L20" s="689"/>
      <c r="M20" s="689"/>
      <c r="N20" s="689"/>
      <c r="O20" s="689"/>
      <c r="P20" s="689"/>
      <c r="Q20" s="690"/>
      <c r="R20" s="621">
        <v>12485</v>
      </c>
      <c r="S20" s="622"/>
      <c r="T20" s="622"/>
      <c r="U20" s="622"/>
      <c r="V20" s="622"/>
      <c r="W20" s="622"/>
      <c r="X20" s="622"/>
      <c r="Y20" s="623"/>
      <c r="Z20" s="659">
        <v>0</v>
      </c>
      <c r="AA20" s="659"/>
      <c r="AB20" s="659"/>
      <c r="AC20" s="659"/>
      <c r="AD20" s="660">
        <v>12485</v>
      </c>
      <c r="AE20" s="660"/>
      <c r="AF20" s="660"/>
      <c r="AG20" s="660"/>
      <c r="AH20" s="660"/>
      <c r="AI20" s="660"/>
      <c r="AJ20" s="660"/>
      <c r="AK20" s="660"/>
      <c r="AL20" s="624">
        <v>0.1</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449502</v>
      </c>
      <c r="BH20" s="622"/>
      <c r="BI20" s="622"/>
      <c r="BJ20" s="622"/>
      <c r="BK20" s="622"/>
      <c r="BL20" s="622"/>
      <c r="BM20" s="622"/>
      <c r="BN20" s="623"/>
      <c r="BO20" s="659">
        <v>4.8</v>
      </c>
      <c r="BP20" s="659"/>
      <c r="BQ20" s="659"/>
      <c r="BR20" s="659"/>
      <c r="BS20" s="660" t="s">
        <v>122</v>
      </c>
      <c r="BT20" s="660"/>
      <c r="BU20" s="660"/>
      <c r="BV20" s="660"/>
      <c r="BW20" s="660"/>
      <c r="BX20" s="660"/>
      <c r="BY20" s="660"/>
      <c r="BZ20" s="660"/>
      <c r="CA20" s="660"/>
      <c r="CB20" s="700"/>
      <c r="CD20" s="618" t="s">
        <v>264</v>
      </c>
      <c r="CE20" s="619"/>
      <c r="CF20" s="619"/>
      <c r="CG20" s="619"/>
      <c r="CH20" s="619"/>
      <c r="CI20" s="619"/>
      <c r="CJ20" s="619"/>
      <c r="CK20" s="619"/>
      <c r="CL20" s="619"/>
      <c r="CM20" s="619"/>
      <c r="CN20" s="619"/>
      <c r="CO20" s="619"/>
      <c r="CP20" s="619"/>
      <c r="CQ20" s="620"/>
      <c r="CR20" s="621">
        <v>25376723</v>
      </c>
      <c r="CS20" s="622"/>
      <c r="CT20" s="622"/>
      <c r="CU20" s="622"/>
      <c r="CV20" s="622"/>
      <c r="CW20" s="622"/>
      <c r="CX20" s="622"/>
      <c r="CY20" s="623"/>
      <c r="CZ20" s="659">
        <v>100</v>
      </c>
      <c r="DA20" s="659"/>
      <c r="DB20" s="659"/>
      <c r="DC20" s="659"/>
      <c r="DD20" s="627">
        <v>1284587</v>
      </c>
      <c r="DE20" s="622"/>
      <c r="DF20" s="622"/>
      <c r="DG20" s="622"/>
      <c r="DH20" s="622"/>
      <c r="DI20" s="622"/>
      <c r="DJ20" s="622"/>
      <c r="DK20" s="622"/>
      <c r="DL20" s="622"/>
      <c r="DM20" s="622"/>
      <c r="DN20" s="622"/>
      <c r="DO20" s="622"/>
      <c r="DP20" s="623"/>
      <c r="DQ20" s="627">
        <v>16316712</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3073469</v>
      </c>
      <c r="S21" s="622"/>
      <c r="T21" s="622"/>
      <c r="U21" s="622"/>
      <c r="V21" s="622"/>
      <c r="W21" s="622"/>
      <c r="X21" s="622"/>
      <c r="Y21" s="623"/>
      <c r="Z21" s="659">
        <v>11.7</v>
      </c>
      <c r="AA21" s="659"/>
      <c r="AB21" s="659"/>
      <c r="AC21" s="659"/>
      <c r="AD21" s="660">
        <v>2745396</v>
      </c>
      <c r="AE21" s="660"/>
      <c r="AF21" s="660"/>
      <c r="AG21" s="660"/>
      <c r="AH21" s="660"/>
      <c r="AI21" s="660"/>
      <c r="AJ21" s="660"/>
      <c r="AK21" s="660"/>
      <c r="AL21" s="624">
        <v>20.100000000000001</v>
      </c>
      <c r="AM21" s="625"/>
      <c r="AN21" s="625"/>
      <c r="AO21" s="661"/>
      <c r="AP21" s="618" t="s">
        <v>266</v>
      </c>
      <c r="AQ21" s="698"/>
      <c r="AR21" s="698"/>
      <c r="AS21" s="698"/>
      <c r="AT21" s="698"/>
      <c r="AU21" s="698"/>
      <c r="AV21" s="698"/>
      <c r="AW21" s="698"/>
      <c r="AX21" s="698"/>
      <c r="AY21" s="698"/>
      <c r="AZ21" s="698"/>
      <c r="BA21" s="698"/>
      <c r="BB21" s="698"/>
      <c r="BC21" s="698"/>
      <c r="BD21" s="698"/>
      <c r="BE21" s="698"/>
      <c r="BF21" s="699"/>
      <c r="BG21" s="621" t="s">
        <v>122</v>
      </c>
      <c r="BH21" s="622"/>
      <c r="BI21" s="622"/>
      <c r="BJ21" s="622"/>
      <c r="BK21" s="622"/>
      <c r="BL21" s="622"/>
      <c r="BM21" s="622"/>
      <c r="BN21" s="623"/>
      <c r="BO21" s="659" t="s">
        <v>122</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v>2745396</v>
      </c>
      <c r="S22" s="622"/>
      <c r="T22" s="622"/>
      <c r="U22" s="622"/>
      <c r="V22" s="622"/>
      <c r="W22" s="622"/>
      <c r="X22" s="622"/>
      <c r="Y22" s="623"/>
      <c r="Z22" s="659">
        <v>10.5</v>
      </c>
      <c r="AA22" s="659"/>
      <c r="AB22" s="659"/>
      <c r="AC22" s="659"/>
      <c r="AD22" s="660">
        <v>2745396</v>
      </c>
      <c r="AE22" s="660"/>
      <c r="AF22" s="660"/>
      <c r="AG22" s="660"/>
      <c r="AH22" s="660"/>
      <c r="AI22" s="660"/>
      <c r="AJ22" s="660"/>
      <c r="AK22" s="660"/>
      <c r="AL22" s="624">
        <v>20.100000000000001</v>
      </c>
      <c r="AM22" s="625"/>
      <c r="AN22" s="625"/>
      <c r="AO22" s="661"/>
      <c r="AP22" s="618" t="s">
        <v>268</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270</v>
      </c>
      <c r="C23" s="619"/>
      <c r="D23" s="619"/>
      <c r="E23" s="619"/>
      <c r="F23" s="619"/>
      <c r="G23" s="619"/>
      <c r="H23" s="619"/>
      <c r="I23" s="619"/>
      <c r="J23" s="619"/>
      <c r="K23" s="619"/>
      <c r="L23" s="619"/>
      <c r="M23" s="619"/>
      <c r="N23" s="619"/>
      <c r="O23" s="619"/>
      <c r="P23" s="619"/>
      <c r="Q23" s="620"/>
      <c r="R23" s="621">
        <v>327091</v>
      </c>
      <c r="S23" s="622"/>
      <c r="T23" s="622"/>
      <c r="U23" s="622"/>
      <c r="V23" s="622"/>
      <c r="W23" s="622"/>
      <c r="X23" s="622"/>
      <c r="Y23" s="623"/>
      <c r="Z23" s="659">
        <v>1.2</v>
      </c>
      <c r="AA23" s="659"/>
      <c r="AB23" s="659"/>
      <c r="AC23" s="659"/>
      <c r="AD23" s="660" t="s">
        <v>122</v>
      </c>
      <c r="AE23" s="660"/>
      <c r="AF23" s="660"/>
      <c r="AG23" s="660"/>
      <c r="AH23" s="660"/>
      <c r="AI23" s="660"/>
      <c r="AJ23" s="660"/>
      <c r="AK23" s="660"/>
      <c r="AL23" s="624" t="s">
        <v>122</v>
      </c>
      <c r="AM23" s="625"/>
      <c r="AN23" s="625"/>
      <c r="AO23" s="661"/>
      <c r="AP23" s="618" t="s">
        <v>271</v>
      </c>
      <c r="AQ23" s="698"/>
      <c r="AR23" s="698"/>
      <c r="AS23" s="698"/>
      <c r="AT23" s="698"/>
      <c r="AU23" s="698"/>
      <c r="AV23" s="698"/>
      <c r="AW23" s="698"/>
      <c r="AX23" s="698"/>
      <c r="AY23" s="698"/>
      <c r="AZ23" s="698"/>
      <c r="BA23" s="698"/>
      <c r="BB23" s="698"/>
      <c r="BC23" s="698"/>
      <c r="BD23" s="698"/>
      <c r="BE23" s="698"/>
      <c r="BF23" s="699"/>
      <c r="BG23" s="621">
        <v>449502</v>
      </c>
      <c r="BH23" s="622"/>
      <c r="BI23" s="622"/>
      <c r="BJ23" s="622"/>
      <c r="BK23" s="622"/>
      <c r="BL23" s="622"/>
      <c r="BM23" s="622"/>
      <c r="BN23" s="623"/>
      <c r="BO23" s="659">
        <v>4.8</v>
      </c>
      <c r="BP23" s="659"/>
      <c r="BQ23" s="659"/>
      <c r="BR23" s="659"/>
      <c r="BS23" s="660" t="s">
        <v>122</v>
      </c>
      <c r="BT23" s="660"/>
      <c r="BU23" s="660"/>
      <c r="BV23" s="660"/>
      <c r="BW23" s="660"/>
      <c r="BX23" s="660"/>
      <c r="BY23" s="660"/>
      <c r="BZ23" s="660"/>
      <c r="CA23" s="660"/>
      <c r="CB23" s="700"/>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2">
      <c r="B24" s="618" t="s">
        <v>277</v>
      </c>
      <c r="C24" s="619"/>
      <c r="D24" s="619"/>
      <c r="E24" s="619"/>
      <c r="F24" s="619"/>
      <c r="G24" s="619"/>
      <c r="H24" s="619"/>
      <c r="I24" s="619"/>
      <c r="J24" s="619"/>
      <c r="K24" s="619"/>
      <c r="L24" s="619"/>
      <c r="M24" s="619"/>
      <c r="N24" s="619"/>
      <c r="O24" s="619"/>
      <c r="P24" s="619"/>
      <c r="Q24" s="620"/>
      <c r="R24" s="621">
        <v>982</v>
      </c>
      <c r="S24" s="622"/>
      <c r="T24" s="622"/>
      <c r="U24" s="622"/>
      <c r="V24" s="622"/>
      <c r="W24" s="622"/>
      <c r="X24" s="622"/>
      <c r="Y24" s="623"/>
      <c r="Z24" s="659">
        <v>0</v>
      </c>
      <c r="AA24" s="659"/>
      <c r="AB24" s="659"/>
      <c r="AC24" s="659"/>
      <c r="AD24" s="660" t="s">
        <v>122</v>
      </c>
      <c r="AE24" s="660"/>
      <c r="AF24" s="660"/>
      <c r="AG24" s="660"/>
      <c r="AH24" s="660"/>
      <c r="AI24" s="660"/>
      <c r="AJ24" s="660"/>
      <c r="AK24" s="660"/>
      <c r="AL24" s="624" t="s">
        <v>122</v>
      </c>
      <c r="AM24" s="625"/>
      <c r="AN24" s="625"/>
      <c r="AO24" s="661"/>
      <c r="AP24" s="618" t="s">
        <v>278</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279</v>
      </c>
      <c r="CE24" s="680"/>
      <c r="CF24" s="680"/>
      <c r="CG24" s="680"/>
      <c r="CH24" s="680"/>
      <c r="CI24" s="680"/>
      <c r="CJ24" s="680"/>
      <c r="CK24" s="680"/>
      <c r="CL24" s="680"/>
      <c r="CM24" s="680"/>
      <c r="CN24" s="680"/>
      <c r="CO24" s="680"/>
      <c r="CP24" s="680"/>
      <c r="CQ24" s="681"/>
      <c r="CR24" s="676">
        <v>11453716</v>
      </c>
      <c r="CS24" s="677"/>
      <c r="CT24" s="677"/>
      <c r="CU24" s="677"/>
      <c r="CV24" s="677"/>
      <c r="CW24" s="677"/>
      <c r="CX24" s="677"/>
      <c r="CY24" s="702"/>
      <c r="CZ24" s="703">
        <v>45.1</v>
      </c>
      <c r="DA24" s="685"/>
      <c r="DB24" s="685"/>
      <c r="DC24" s="705"/>
      <c r="DD24" s="701">
        <v>7238713</v>
      </c>
      <c r="DE24" s="677"/>
      <c r="DF24" s="677"/>
      <c r="DG24" s="677"/>
      <c r="DH24" s="677"/>
      <c r="DI24" s="677"/>
      <c r="DJ24" s="677"/>
      <c r="DK24" s="702"/>
      <c r="DL24" s="701">
        <v>6723647</v>
      </c>
      <c r="DM24" s="677"/>
      <c r="DN24" s="677"/>
      <c r="DO24" s="677"/>
      <c r="DP24" s="677"/>
      <c r="DQ24" s="677"/>
      <c r="DR24" s="677"/>
      <c r="DS24" s="677"/>
      <c r="DT24" s="677"/>
      <c r="DU24" s="677"/>
      <c r="DV24" s="702"/>
      <c r="DW24" s="703">
        <v>48.8</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14322120</v>
      </c>
      <c r="S25" s="622"/>
      <c r="T25" s="622"/>
      <c r="U25" s="622"/>
      <c r="V25" s="622"/>
      <c r="W25" s="622"/>
      <c r="X25" s="622"/>
      <c r="Y25" s="623"/>
      <c r="Z25" s="659">
        <v>54.7</v>
      </c>
      <c r="AA25" s="659"/>
      <c r="AB25" s="659"/>
      <c r="AC25" s="659"/>
      <c r="AD25" s="660">
        <v>13544545</v>
      </c>
      <c r="AE25" s="660"/>
      <c r="AF25" s="660"/>
      <c r="AG25" s="660"/>
      <c r="AH25" s="660"/>
      <c r="AI25" s="660"/>
      <c r="AJ25" s="660"/>
      <c r="AK25" s="660"/>
      <c r="AL25" s="624">
        <v>99.2</v>
      </c>
      <c r="AM25" s="625"/>
      <c r="AN25" s="625"/>
      <c r="AO25" s="661"/>
      <c r="AP25" s="618" t="s">
        <v>281</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282</v>
      </c>
      <c r="CE25" s="619"/>
      <c r="CF25" s="619"/>
      <c r="CG25" s="619"/>
      <c r="CH25" s="619"/>
      <c r="CI25" s="619"/>
      <c r="CJ25" s="619"/>
      <c r="CK25" s="619"/>
      <c r="CL25" s="619"/>
      <c r="CM25" s="619"/>
      <c r="CN25" s="619"/>
      <c r="CO25" s="619"/>
      <c r="CP25" s="619"/>
      <c r="CQ25" s="620"/>
      <c r="CR25" s="621">
        <v>3724841</v>
      </c>
      <c r="CS25" s="634"/>
      <c r="CT25" s="634"/>
      <c r="CU25" s="634"/>
      <c r="CV25" s="634"/>
      <c r="CW25" s="634"/>
      <c r="CX25" s="634"/>
      <c r="CY25" s="635"/>
      <c r="CZ25" s="624">
        <v>14.7</v>
      </c>
      <c r="DA25" s="636"/>
      <c r="DB25" s="636"/>
      <c r="DC25" s="637"/>
      <c r="DD25" s="627">
        <v>3395045</v>
      </c>
      <c r="DE25" s="634"/>
      <c r="DF25" s="634"/>
      <c r="DG25" s="634"/>
      <c r="DH25" s="634"/>
      <c r="DI25" s="634"/>
      <c r="DJ25" s="634"/>
      <c r="DK25" s="635"/>
      <c r="DL25" s="627">
        <v>3336905</v>
      </c>
      <c r="DM25" s="634"/>
      <c r="DN25" s="634"/>
      <c r="DO25" s="634"/>
      <c r="DP25" s="634"/>
      <c r="DQ25" s="634"/>
      <c r="DR25" s="634"/>
      <c r="DS25" s="634"/>
      <c r="DT25" s="634"/>
      <c r="DU25" s="634"/>
      <c r="DV25" s="635"/>
      <c r="DW25" s="624">
        <v>24.2</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v>4014</v>
      </c>
      <c r="S26" s="622"/>
      <c r="T26" s="622"/>
      <c r="U26" s="622"/>
      <c r="V26" s="622"/>
      <c r="W26" s="622"/>
      <c r="X26" s="622"/>
      <c r="Y26" s="623"/>
      <c r="Z26" s="659">
        <v>0</v>
      </c>
      <c r="AA26" s="659"/>
      <c r="AB26" s="659"/>
      <c r="AC26" s="659"/>
      <c r="AD26" s="660">
        <v>4014</v>
      </c>
      <c r="AE26" s="660"/>
      <c r="AF26" s="660"/>
      <c r="AG26" s="660"/>
      <c r="AH26" s="660"/>
      <c r="AI26" s="660"/>
      <c r="AJ26" s="660"/>
      <c r="AK26" s="660"/>
      <c r="AL26" s="624">
        <v>0</v>
      </c>
      <c r="AM26" s="625"/>
      <c r="AN26" s="625"/>
      <c r="AO26" s="661"/>
      <c r="AP26" s="618" t="s">
        <v>284</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285</v>
      </c>
      <c r="CE26" s="619"/>
      <c r="CF26" s="619"/>
      <c r="CG26" s="619"/>
      <c r="CH26" s="619"/>
      <c r="CI26" s="619"/>
      <c r="CJ26" s="619"/>
      <c r="CK26" s="619"/>
      <c r="CL26" s="619"/>
      <c r="CM26" s="619"/>
      <c r="CN26" s="619"/>
      <c r="CO26" s="619"/>
      <c r="CP26" s="619"/>
      <c r="CQ26" s="620"/>
      <c r="CR26" s="621">
        <v>2210787</v>
      </c>
      <c r="CS26" s="622"/>
      <c r="CT26" s="622"/>
      <c r="CU26" s="622"/>
      <c r="CV26" s="622"/>
      <c r="CW26" s="622"/>
      <c r="CX26" s="622"/>
      <c r="CY26" s="623"/>
      <c r="CZ26" s="624">
        <v>8.6999999999999993</v>
      </c>
      <c r="DA26" s="636"/>
      <c r="DB26" s="636"/>
      <c r="DC26" s="637"/>
      <c r="DD26" s="627">
        <v>1969591</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50662</v>
      </c>
      <c r="S27" s="622"/>
      <c r="T27" s="622"/>
      <c r="U27" s="622"/>
      <c r="V27" s="622"/>
      <c r="W27" s="622"/>
      <c r="X27" s="622"/>
      <c r="Y27" s="623"/>
      <c r="Z27" s="659">
        <v>0.2</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9357300</v>
      </c>
      <c r="BH27" s="622"/>
      <c r="BI27" s="622"/>
      <c r="BJ27" s="622"/>
      <c r="BK27" s="622"/>
      <c r="BL27" s="622"/>
      <c r="BM27" s="622"/>
      <c r="BN27" s="623"/>
      <c r="BO27" s="659">
        <v>100</v>
      </c>
      <c r="BP27" s="659"/>
      <c r="BQ27" s="659"/>
      <c r="BR27" s="659"/>
      <c r="BS27" s="660">
        <v>265126</v>
      </c>
      <c r="BT27" s="660"/>
      <c r="BU27" s="660"/>
      <c r="BV27" s="660"/>
      <c r="BW27" s="660"/>
      <c r="BX27" s="660"/>
      <c r="BY27" s="660"/>
      <c r="BZ27" s="660"/>
      <c r="CA27" s="660"/>
      <c r="CB27" s="700"/>
      <c r="CD27" s="618" t="s">
        <v>288</v>
      </c>
      <c r="CE27" s="619"/>
      <c r="CF27" s="619"/>
      <c r="CG27" s="619"/>
      <c r="CH27" s="619"/>
      <c r="CI27" s="619"/>
      <c r="CJ27" s="619"/>
      <c r="CK27" s="619"/>
      <c r="CL27" s="619"/>
      <c r="CM27" s="619"/>
      <c r="CN27" s="619"/>
      <c r="CO27" s="619"/>
      <c r="CP27" s="619"/>
      <c r="CQ27" s="620"/>
      <c r="CR27" s="621">
        <v>5573092</v>
      </c>
      <c r="CS27" s="634"/>
      <c r="CT27" s="634"/>
      <c r="CU27" s="634"/>
      <c r="CV27" s="634"/>
      <c r="CW27" s="634"/>
      <c r="CX27" s="634"/>
      <c r="CY27" s="635"/>
      <c r="CZ27" s="624">
        <v>22</v>
      </c>
      <c r="DA27" s="636"/>
      <c r="DB27" s="636"/>
      <c r="DC27" s="637"/>
      <c r="DD27" s="627">
        <v>1761762</v>
      </c>
      <c r="DE27" s="634"/>
      <c r="DF27" s="634"/>
      <c r="DG27" s="634"/>
      <c r="DH27" s="634"/>
      <c r="DI27" s="634"/>
      <c r="DJ27" s="634"/>
      <c r="DK27" s="635"/>
      <c r="DL27" s="627">
        <v>1304836</v>
      </c>
      <c r="DM27" s="634"/>
      <c r="DN27" s="634"/>
      <c r="DO27" s="634"/>
      <c r="DP27" s="634"/>
      <c r="DQ27" s="634"/>
      <c r="DR27" s="634"/>
      <c r="DS27" s="634"/>
      <c r="DT27" s="634"/>
      <c r="DU27" s="634"/>
      <c r="DV27" s="635"/>
      <c r="DW27" s="624">
        <v>9.5</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228935</v>
      </c>
      <c r="S28" s="622"/>
      <c r="T28" s="622"/>
      <c r="U28" s="622"/>
      <c r="V28" s="622"/>
      <c r="W28" s="622"/>
      <c r="X28" s="622"/>
      <c r="Y28" s="623"/>
      <c r="Z28" s="659">
        <v>0.9</v>
      </c>
      <c r="AA28" s="659"/>
      <c r="AB28" s="659"/>
      <c r="AC28" s="659"/>
      <c r="AD28" s="660">
        <v>23519</v>
      </c>
      <c r="AE28" s="660"/>
      <c r="AF28" s="660"/>
      <c r="AG28" s="660"/>
      <c r="AH28" s="660"/>
      <c r="AI28" s="660"/>
      <c r="AJ28" s="660"/>
      <c r="AK28" s="660"/>
      <c r="AL28" s="624">
        <v>0.2</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2155783</v>
      </c>
      <c r="CS28" s="622"/>
      <c r="CT28" s="622"/>
      <c r="CU28" s="622"/>
      <c r="CV28" s="622"/>
      <c r="CW28" s="622"/>
      <c r="CX28" s="622"/>
      <c r="CY28" s="623"/>
      <c r="CZ28" s="624">
        <v>8.5</v>
      </c>
      <c r="DA28" s="636"/>
      <c r="DB28" s="636"/>
      <c r="DC28" s="637"/>
      <c r="DD28" s="627">
        <v>2081906</v>
      </c>
      <c r="DE28" s="622"/>
      <c r="DF28" s="622"/>
      <c r="DG28" s="622"/>
      <c r="DH28" s="622"/>
      <c r="DI28" s="622"/>
      <c r="DJ28" s="622"/>
      <c r="DK28" s="623"/>
      <c r="DL28" s="627">
        <v>2081906</v>
      </c>
      <c r="DM28" s="622"/>
      <c r="DN28" s="622"/>
      <c r="DO28" s="622"/>
      <c r="DP28" s="622"/>
      <c r="DQ28" s="622"/>
      <c r="DR28" s="622"/>
      <c r="DS28" s="622"/>
      <c r="DT28" s="622"/>
      <c r="DU28" s="622"/>
      <c r="DV28" s="623"/>
      <c r="DW28" s="624">
        <v>15.1</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26003</v>
      </c>
      <c r="S29" s="622"/>
      <c r="T29" s="622"/>
      <c r="U29" s="622"/>
      <c r="V29" s="622"/>
      <c r="W29" s="622"/>
      <c r="X29" s="622"/>
      <c r="Y29" s="623"/>
      <c r="Z29" s="659">
        <v>0.1</v>
      </c>
      <c r="AA29" s="659"/>
      <c r="AB29" s="659"/>
      <c r="AC29" s="659"/>
      <c r="AD29" s="660">
        <v>5</v>
      </c>
      <c r="AE29" s="660"/>
      <c r="AF29" s="660"/>
      <c r="AG29" s="660"/>
      <c r="AH29" s="660"/>
      <c r="AI29" s="660"/>
      <c r="AJ29" s="660"/>
      <c r="AK29" s="660"/>
      <c r="AL29" s="624">
        <v>0</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292</v>
      </c>
      <c r="CE29" s="641"/>
      <c r="CF29" s="618" t="s">
        <v>66</v>
      </c>
      <c r="CG29" s="619"/>
      <c r="CH29" s="619"/>
      <c r="CI29" s="619"/>
      <c r="CJ29" s="619"/>
      <c r="CK29" s="619"/>
      <c r="CL29" s="619"/>
      <c r="CM29" s="619"/>
      <c r="CN29" s="619"/>
      <c r="CO29" s="619"/>
      <c r="CP29" s="619"/>
      <c r="CQ29" s="620"/>
      <c r="CR29" s="621">
        <v>2155783</v>
      </c>
      <c r="CS29" s="634"/>
      <c r="CT29" s="634"/>
      <c r="CU29" s="634"/>
      <c r="CV29" s="634"/>
      <c r="CW29" s="634"/>
      <c r="CX29" s="634"/>
      <c r="CY29" s="635"/>
      <c r="CZ29" s="624">
        <v>8.5</v>
      </c>
      <c r="DA29" s="636"/>
      <c r="DB29" s="636"/>
      <c r="DC29" s="637"/>
      <c r="DD29" s="627">
        <v>2081906</v>
      </c>
      <c r="DE29" s="634"/>
      <c r="DF29" s="634"/>
      <c r="DG29" s="634"/>
      <c r="DH29" s="634"/>
      <c r="DI29" s="634"/>
      <c r="DJ29" s="634"/>
      <c r="DK29" s="635"/>
      <c r="DL29" s="627">
        <v>2081906</v>
      </c>
      <c r="DM29" s="634"/>
      <c r="DN29" s="634"/>
      <c r="DO29" s="634"/>
      <c r="DP29" s="634"/>
      <c r="DQ29" s="634"/>
      <c r="DR29" s="634"/>
      <c r="DS29" s="634"/>
      <c r="DT29" s="634"/>
      <c r="DU29" s="634"/>
      <c r="DV29" s="635"/>
      <c r="DW29" s="624">
        <v>15.1</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3893192</v>
      </c>
      <c r="S30" s="622"/>
      <c r="T30" s="622"/>
      <c r="U30" s="622"/>
      <c r="V30" s="622"/>
      <c r="W30" s="622"/>
      <c r="X30" s="622"/>
      <c r="Y30" s="623"/>
      <c r="Z30" s="659">
        <v>14.9</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1"/>
      <c r="BI30" s="691"/>
      <c r="BJ30" s="691"/>
      <c r="BK30" s="691"/>
      <c r="BL30" s="691"/>
      <c r="BM30" s="691"/>
      <c r="BN30" s="691"/>
      <c r="BO30" s="691"/>
      <c r="BP30" s="691"/>
      <c r="BQ30" s="692"/>
      <c r="BR30" s="673" t="s">
        <v>295</v>
      </c>
      <c r="BS30" s="691"/>
      <c r="BT30" s="691"/>
      <c r="BU30" s="691"/>
      <c r="BV30" s="691"/>
      <c r="BW30" s="691"/>
      <c r="BX30" s="691"/>
      <c r="BY30" s="691"/>
      <c r="BZ30" s="691"/>
      <c r="CA30" s="691"/>
      <c r="CB30" s="692"/>
      <c r="CD30" s="642"/>
      <c r="CE30" s="643"/>
      <c r="CF30" s="618" t="s">
        <v>296</v>
      </c>
      <c r="CG30" s="619"/>
      <c r="CH30" s="619"/>
      <c r="CI30" s="619"/>
      <c r="CJ30" s="619"/>
      <c r="CK30" s="619"/>
      <c r="CL30" s="619"/>
      <c r="CM30" s="619"/>
      <c r="CN30" s="619"/>
      <c r="CO30" s="619"/>
      <c r="CP30" s="619"/>
      <c r="CQ30" s="620"/>
      <c r="CR30" s="621">
        <v>2075217</v>
      </c>
      <c r="CS30" s="622"/>
      <c r="CT30" s="622"/>
      <c r="CU30" s="622"/>
      <c r="CV30" s="622"/>
      <c r="CW30" s="622"/>
      <c r="CX30" s="622"/>
      <c r="CY30" s="623"/>
      <c r="CZ30" s="624">
        <v>8.1999999999999993</v>
      </c>
      <c r="DA30" s="636"/>
      <c r="DB30" s="636"/>
      <c r="DC30" s="637"/>
      <c r="DD30" s="627">
        <v>2001340</v>
      </c>
      <c r="DE30" s="622"/>
      <c r="DF30" s="622"/>
      <c r="DG30" s="622"/>
      <c r="DH30" s="622"/>
      <c r="DI30" s="622"/>
      <c r="DJ30" s="622"/>
      <c r="DK30" s="623"/>
      <c r="DL30" s="627">
        <v>2001340</v>
      </c>
      <c r="DM30" s="622"/>
      <c r="DN30" s="622"/>
      <c r="DO30" s="622"/>
      <c r="DP30" s="622"/>
      <c r="DQ30" s="622"/>
      <c r="DR30" s="622"/>
      <c r="DS30" s="622"/>
      <c r="DT30" s="622"/>
      <c r="DU30" s="622"/>
      <c r="DV30" s="623"/>
      <c r="DW30" s="624">
        <v>14.5</v>
      </c>
      <c r="DX30" s="636"/>
      <c r="DY30" s="636"/>
      <c r="DZ30" s="636"/>
      <c r="EA30" s="636"/>
      <c r="EB30" s="636"/>
      <c r="EC30" s="648"/>
    </row>
    <row r="31" spans="2:133" ht="11.25" customHeight="1" x14ac:dyDescent="0.2">
      <c r="B31" s="688" t="s">
        <v>297</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3" t="s">
        <v>298</v>
      </c>
      <c r="AQ31" s="694"/>
      <c r="AR31" s="694"/>
      <c r="AS31" s="694"/>
      <c r="AT31" s="695" t="s">
        <v>299</v>
      </c>
      <c r="AU31" s="218"/>
      <c r="AV31" s="218"/>
      <c r="AW31" s="218"/>
      <c r="AX31" s="679" t="s">
        <v>177</v>
      </c>
      <c r="AY31" s="680"/>
      <c r="AZ31" s="680"/>
      <c r="BA31" s="680"/>
      <c r="BB31" s="680"/>
      <c r="BC31" s="680"/>
      <c r="BD31" s="680"/>
      <c r="BE31" s="680"/>
      <c r="BF31" s="681"/>
      <c r="BG31" s="683">
        <v>99.5</v>
      </c>
      <c r="BH31" s="684"/>
      <c r="BI31" s="684"/>
      <c r="BJ31" s="684"/>
      <c r="BK31" s="684"/>
      <c r="BL31" s="684"/>
      <c r="BM31" s="685">
        <v>99.2</v>
      </c>
      <c r="BN31" s="684"/>
      <c r="BO31" s="684"/>
      <c r="BP31" s="684"/>
      <c r="BQ31" s="686"/>
      <c r="BR31" s="683">
        <v>99.6</v>
      </c>
      <c r="BS31" s="684"/>
      <c r="BT31" s="684"/>
      <c r="BU31" s="684"/>
      <c r="BV31" s="684"/>
      <c r="BW31" s="684"/>
      <c r="BX31" s="685">
        <v>99.2</v>
      </c>
      <c r="BY31" s="684"/>
      <c r="BZ31" s="684"/>
      <c r="CA31" s="684"/>
      <c r="CB31" s="686"/>
      <c r="CD31" s="642"/>
      <c r="CE31" s="643"/>
      <c r="CF31" s="618" t="s">
        <v>300</v>
      </c>
      <c r="CG31" s="619"/>
      <c r="CH31" s="619"/>
      <c r="CI31" s="619"/>
      <c r="CJ31" s="619"/>
      <c r="CK31" s="619"/>
      <c r="CL31" s="619"/>
      <c r="CM31" s="619"/>
      <c r="CN31" s="619"/>
      <c r="CO31" s="619"/>
      <c r="CP31" s="619"/>
      <c r="CQ31" s="620"/>
      <c r="CR31" s="621">
        <v>80566</v>
      </c>
      <c r="CS31" s="634"/>
      <c r="CT31" s="634"/>
      <c r="CU31" s="634"/>
      <c r="CV31" s="634"/>
      <c r="CW31" s="634"/>
      <c r="CX31" s="634"/>
      <c r="CY31" s="635"/>
      <c r="CZ31" s="624">
        <v>0.3</v>
      </c>
      <c r="DA31" s="636"/>
      <c r="DB31" s="636"/>
      <c r="DC31" s="637"/>
      <c r="DD31" s="627">
        <v>80566</v>
      </c>
      <c r="DE31" s="634"/>
      <c r="DF31" s="634"/>
      <c r="DG31" s="634"/>
      <c r="DH31" s="634"/>
      <c r="DI31" s="634"/>
      <c r="DJ31" s="634"/>
      <c r="DK31" s="635"/>
      <c r="DL31" s="627">
        <v>80566</v>
      </c>
      <c r="DM31" s="634"/>
      <c r="DN31" s="634"/>
      <c r="DO31" s="634"/>
      <c r="DP31" s="634"/>
      <c r="DQ31" s="634"/>
      <c r="DR31" s="634"/>
      <c r="DS31" s="634"/>
      <c r="DT31" s="634"/>
      <c r="DU31" s="634"/>
      <c r="DV31" s="635"/>
      <c r="DW31" s="624">
        <v>0.6</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1638836</v>
      </c>
      <c r="S32" s="622"/>
      <c r="T32" s="622"/>
      <c r="U32" s="622"/>
      <c r="V32" s="622"/>
      <c r="W32" s="622"/>
      <c r="X32" s="622"/>
      <c r="Y32" s="623"/>
      <c r="Z32" s="659">
        <v>6.3</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6"/>
      <c r="AU32" s="214" t="s">
        <v>302</v>
      </c>
      <c r="AX32" s="618" t="s">
        <v>303</v>
      </c>
      <c r="AY32" s="619"/>
      <c r="AZ32" s="619"/>
      <c r="BA32" s="619"/>
      <c r="BB32" s="619"/>
      <c r="BC32" s="619"/>
      <c r="BD32" s="619"/>
      <c r="BE32" s="619"/>
      <c r="BF32" s="620"/>
      <c r="BG32" s="687">
        <v>99.3</v>
      </c>
      <c r="BH32" s="634"/>
      <c r="BI32" s="634"/>
      <c r="BJ32" s="634"/>
      <c r="BK32" s="634"/>
      <c r="BL32" s="634"/>
      <c r="BM32" s="625">
        <v>99.1</v>
      </c>
      <c r="BN32" s="634"/>
      <c r="BO32" s="634"/>
      <c r="BP32" s="634"/>
      <c r="BQ32" s="657"/>
      <c r="BR32" s="687">
        <v>99.5</v>
      </c>
      <c r="BS32" s="634"/>
      <c r="BT32" s="634"/>
      <c r="BU32" s="634"/>
      <c r="BV32" s="634"/>
      <c r="BW32" s="634"/>
      <c r="BX32" s="625">
        <v>99.1</v>
      </c>
      <c r="BY32" s="634"/>
      <c r="BZ32" s="634"/>
      <c r="CA32" s="634"/>
      <c r="CB32" s="657"/>
      <c r="CD32" s="644"/>
      <c r="CE32" s="645"/>
      <c r="CF32" s="618" t="s">
        <v>304</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81320</v>
      </c>
      <c r="S33" s="622"/>
      <c r="T33" s="622"/>
      <c r="U33" s="622"/>
      <c r="V33" s="622"/>
      <c r="W33" s="622"/>
      <c r="X33" s="622"/>
      <c r="Y33" s="623"/>
      <c r="Z33" s="659">
        <v>0.3</v>
      </c>
      <c r="AA33" s="659"/>
      <c r="AB33" s="659"/>
      <c r="AC33" s="659"/>
      <c r="AD33" s="660">
        <v>60533</v>
      </c>
      <c r="AE33" s="660"/>
      <c r="AF33" s="660"/>
      <c r="AG33" s="660"/>
      <c r="AH33" s="660"/>
      <c r="AI33" s="660"/>
      <c r="AJ33" s="660"/>
      <c r="AK33" s="660"/>
      <c r="AL33" s="624">
        <v>0.4</v>
      </c>
      <c r="AM33" s="625"/>
      <c r="AN33" s="625"/>
      <c r="AO33" s="661"/>
      <c r="AP33" s="664"/>
      <c r="AQ33" s="665"/>
      <c r="AR33" s="665"/>
      <c r="AS33" s="665"/>
      <c r="AT33" s="697"/>
      <c r="AU33" s="219"/>
      <c r="AV33" s="219"/>
      <c r="AW33" s="219"/>
      <c r="AX33" s="602" t="s">
        <v>306</v>
      </c>
      <c r="AY33" s="603"/>
      <c r="AZ33" s="603"/>
      <c r="BA33" s="603"/>
      <c r="BB33" s="603"/>
      <c r="BC33" s="603"/>
      <c r="BD33" s="603"/>
      <c r="BE33" s="603"/>
      <c r="BF33" s="604"/>
      <c r="BG33" s="682">
        <v>99.7</v>
      </c>
      <c r="BH33" s="606"/>
      <c r="BI33" s="606"/>
      <c r="BJ33" s="606"/>
      <c r="BK33" s="606"/>
      <c r="BL33" s="606"/>
      <c r="BM33" s="652">
        <v>99.4</v>
      </c>
      <c r="BN33" s="606"/>
      <c r="BO33" s="606"/>
      <c r="BP33" s="606"/>
      <c r="BQ33" s="669"/>
      <c r="BR33" s="682">
        <v>99.7</v>
      </c>
      <c r="BS33" s="606"/>
      <c r="BT33" s="606"/>
      <c r="BU33" s="606"/>
      <c r="BV33" s="606"/>
      <c r="BW33" s="606"/>
      <c r="BX33" s="652">
        <v>99.3</v>
      </c>
      <c r="BY33" s="606"/>
      <c r="BZ33" s="606"/>
      <c r="CA33" s="606"/>
      <c r="CB33" s="669"/>
      <c r="CD33" s="618" t="s">
        <v>307</v>
      </c>
      <c r="CE33" s="619"/>
      <c r="CF33" s="619"/>
      <c r="CG33" s="619"/>
      <c r="CH33" s="619"/>
      <c r="CI33" s="619"/>
      <c r="CJ33" s="619"/>
      <c r="CK33" s="619"/>
      <c r="CL33" s="619"/>
      <c r="CM33" s="619"/>
      <c r="CN33" s="619"/>
      <c r="CO33" s="619"/>
      <c r="CP33" s="619"/>
      <c r="CQ33" s="620"/>
      <c r="CR33" s="621">
        <v>12638420</v>
      </c>
      <c r="CS33" s="634"/>
      <c r="CT33" s="634"/>
      <c r="CU33" s="634"/>
      <c r="CV33" s="634"/>
      <c r="CW33" s="634"/>
      <c r="CX33" s="634"/>
      <c r="CY33" s="635"/>
      <c r="CZ33" s="624">
        <v>49.8</v>
      </c>
      <c r="DA33" s="636"/>
      <c r="DB33" s="636"/>
      <c r="DC33" s="637"/>
      <c r="DD33" s="627">
        <v>8489721</v>
      </c>
      <c r="DE33" s="634"/>
      <c r="DF33" s="634"/>
      <c r="DG33" s="634"/>
      <c r="DH33" s="634"/>
      <c r="DI33" s="634"/>
      <c r="DJ33" s="634"/>
      <c r="DK33" s="635"/>
      <c r="DL33" s="627">
        <v>6340887</v>
      </c>
      <c r="DM33" s="634"/>
      <c r="DN33" s="634"/>
      <c r="DO33" s="634"/>
      <c r="DP33" s="634"/>
      <c r="DQ33" s="634"/>
      <c r="DR33" s="634"/>
      <c r="DS33" s="634"/>
      <c r="DT33" s="634"/>
      <c r="DU33" s="634"/>
      <c r="DV33" s="635"/>
      <c r="DW33" s="624">
        <v>46</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2022638</v>
      </c>
      <c r="S34" s="622"/>
      <c r="T34" s="622"/>
      <c r="U34" s="622"/>
      <c r="V34" s="622"/>
      <c r="W34" s="622"/>
      <c r="X34" s="622"/>
      <c r="Y34" s="623"/>
      <c r="Z34" s="659">
        <v>7.7</v>
      </c>
      <c r="AA34" s="659"/>
      <c r="AB34" s="659"/>
      <c r="AC34" s="659"/>
      <c r="AD34" s="660" t="s">
        <v>122</v>
      </c>
      <c r="AE34" s="660"/>
      <c r="AF34" s="660"/>
      <c r="AG34" s="660"/>
      <c r="AH34" s="660"/>
      <c r="AI34" s="660"/>
      <c r="AJ34" s="660"/>
      <c r="AK34" s="660"/>
      <c r="AL34" s="624" t="s">
        <v>122</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309</v>
      </c>
      <c r="CE34" s="619"/>
      <c r="CF34" s="619"/>
      <c r="CG34" s="619"/>
      <c r="CH34" s="619"/>
      <c r="CI34" s="619"/>
      <c r="CJ34" s="619"/>
      <c r="CK34" s="619"/>
      <c r="CL34" s="619"/>
      <c r="CM34" s="619"/>
      <c r="CN34" s="619"/>
      <c r="CO34" s="619"/>
      <c r="CP34" s="619"/>
      <c r="CQ34" s="620"/>
      <c r="CR34" s="621">
        <v>5459563</v>
      </c>
      <c r="CS34" s="622"/>
      <c r="CT34" s="622"/>
      <c r="CU34" s="622"/>
      <c r="CV34" s="622"/>
      <c r="CW34" s="622"/>
      <c r="CX34" s="622"/>
      <c r="CY34" s="623"/>
      <c r="CZ34" s="624">
        <v>21.5</v>
      </c>
      <c r="DA34" s="636"/>
      <c r="DB34" s="636"/>
      <c r="DC34" s="637"/>
      <c r="DD34" s="627">
        <v>2882558</v>
      </c>
      <c r="DE34" s="622"/>
      <c r="DF34" s="622"/>
      <c r="DG34" s="622"/>
      <c r="DH34" s="622"/>
      <c r="DI34" s="622"/>
      <c r="DJ34" s="622"/>
      <c r="DK34" s="623"/>
      <c r="DL34" s="627">
        <v>2389514</v>
      </c>
      <c r="DM34" s="622"/>
      <c r="DN34" s="622"/>
      <c r="DO34" s="622"/>
      <c r="DP34" s="622"/>
      <c r="DQ34" s="622"/>
      <c r="DR34" s="622"/>
      <c r="DS34" s="622"/>
      <c r="DT34" s="622"/>
      <c r="DU34" s="622"/>
      <c r="DV34" s="623"/>
      <c r="DW34" s="624">
        <v>17.3</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2102946</v>
      </c>
      <c r="S35" s="622"/>
      <c r="T35" s="622"/>
      <c r="U35" s="622"/>
      <c r="V35" s="622"/>
      <c r="W35" s="622"/>
      <c r="X35" s="622"/>
      <c r="Y35" s="623"/>
      <c r="Z35" s="659">
        <v>8</v>
      </c>
      <c r="AA35" s="659"/>
      <c r="AB35" s="659"/>
      <c r="AC35" s="659"/>
      <c r="AD35" s="660" t="s">
        <v>122</v>
      </c>
      <c r="AE35" s="660"/>
      <c r="AF35" s="660"/>
      <c r="AG35" s="660"/>
      <c r="AH35" s="660"/>
      <c r="AI35" s="660"/>
      <c r="AJ35" s="660"/>
      <c r="AK35" s="660"/>
      <c r="AL35" s="624" t="s">
        <v>122</v>
      </c>
      <c r="AM35" s="625"/>
      <c r="AN35" s="625"/>
      <c r="AO35" s="661"/>
      <c r="AP35" s="222"/>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59800</v>
      </c>
      <c r="CS35" s="634"/>
      <c r="CT35" s="634"/>
      <c r="CU35" s="634"/>
      <c r="CV35" s="634"/>
      <c r="CW35" s="634"/>
      <c r="CX35" s="634"/>
      <c r="CY35" s="635"/>
      <c r="CZ35" s="624">
        <v>0.2</v>
      </c>
      <c r="DA35" s="636"/>
      <c r="DB35" s="636"/>
      <c r="DC35" s="637"/>
      <c r="DD35" s="627">
        <v>53065</v>
      </c>
      <c r="DE35" s="634"/>
      <c r="DF35" s="634"/>
      <c r="DG35" s="634"/>
      <c r="DH35" s="634"/>
      <c r="DI35" s="634"/>
      <c r="DJ35" s="634"/>
      <c r="DK35" s="635"/>
      <c r="DL35" s="627">
        <v>28777</v>
      </c>
      <c r="DM35" s="634"/>
      <c r="DN35" s="634"/>
      <c r="DO35" s="634"/>
      <c r="DP35" s="634"/>
      <c r="DQ35" s="634"/>
      <c r="DR35" s="634"/>
      <c r="DS35" s="634"/>
      <c r="DT35" s="634"/>
      <c r="DU35" s="634"/>
      <c r="DV35" s="635"/>
      <c r="DW35" s="624">
        <v>0.2</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926638</v>
      </c>
      <c r="S36" s="622"/>
      <c r="T36" s="622"/>
      <c r="U36" s="622"/>
      <c r="V36" s="622"/>
      <c r="W36" s="622"/>
      <c r="X36" s="622"/>
      <c r="Y36" s="623"/>
      <c r="Z36" s="659">
        <v>3.5</v>
      </c>
      <c r="AA36" s="659"/>
      <c r="AB36" s="659"/>
      <c r="AC36" s="659"/>
      <c r="AD36" s="660" t="s">
        <v>122</v>
      </c>
      <c r="AE36" s="660"/>
      <c r="AF36" s="660"/>
      <c r="AG36" s="660"/>
      <c r="AH36" s="660"/>
      <c r="AI36" s="660"/>
      <c r="AJ36" s="660"/>
      <c r="AK36" s="660"/>
      <c r="AL36" s="624" t="s">
        <v>122</v>
      </c>
      <c r="AM36" s="625"/>
      <c r="AN36" s="625"/>
      <c r="AO36" s="661"/>
      <c r="AP36" s="222"/>
      <c r="AQ36" s="670" t="s">
        <v>315</v>
      </c>
      <c r="AR36" s="671"/>
      <c r="AS36" s="671"/>
      <c r="AT36" s="671"/>
      <c r="AU36" s="671"/>
      <c r="AV36" s="671"/>
      <c r="AW36" s="671"/>
      <c r="AX36" s="671"/>
      <c r="AY36" s="672"/>
      <c r="AZ36" s="676">
        <v>2946318</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9200</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4056018</v>
      </c>
      <c r="CS36" s="622"/>
      <c r="CT36" s="622"/>
      <c r="CU36" s="622"/>
      <c r="CV36" s="622"/>
      <c r="CW36" s="622"/>
      <c r="CX36" s="622"/>
      <c r="CY36" s="623"/>
      <c r="CZ36" s="624">
        <v>16</v>
      </c>
      <c r="DA36" s="636"/>
      <c r="DB36" s="636"/>
      <c r="DC36" s="637"/>
      <c r="DD36" s="627">
        <v>3679758</v>
      </c>
      <c r="DE36" s="622"/>
      <c r="DF36" s="622"/>
      <c r="DG36" s="622"/>
      <c r="DH36" s="622"/>
      <c r="DI36" s="622"/>
      <c r="DJ36" s="622"/>
      <c r="DK36" s="623"/>
      <c r="DL36" s="627">
        <v>2708824</v>
      </c>
      <c r="DM36" s="622"/>
      <c r="DN36" s="622"/>
      <c r="DO36" s="622"/>
      <c r="DP36" s="622"/>
      <c r="DQ36" s="622"/>
      <c r="DR36" s="622"/>
      <c r="DS36" s="622"/>
      <c r="DT36" s="622"/>
      <c r="DU36" s="622"/>
      <c r="DV36" s="623"/>
      <c r="DW36" s="624">
        <v>19.600000000000001</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397409</v>
      </c>
      <c r="S37" s="622"/>
      <c r="T37" s="622"/>
      <c r="U37" s="622"/>
      <c r="V37" s="622"/>
      <c r="W37" s="622"/>
      <c r="X37" s="622"/>
      <c r="Y37" s="623"/>
      <c r="Z37" s="659">
        <v>1.5</v>
      </c>
      <c r="AA37" s="659"/>
      <c r="AB37" s="659"/>
      <c r="AC37" s="659"/>
      <c r="AD37" s="660">
        <v>20105</v>
      </c>
      <c r="AE37" s="660"/>
      <c r="AF37" s="660"/>
      <c r="AG37" s="660"/>
      <c r="AH37" s="660"/>
      <c r="AI37" s="660"/>
      <c r="AJ37" s="660"/>
      <c r="AK37" s="660"/>
      <c r="AL37" s="624">
        <v>0.1</v>
      </c>
      <c r="AM37" s="625"/>
      <c r="AN37" s="625"/>
      <c r="AO37" s="661"/>
      <c r="AQ37" s="654" t="s">
        <v>319</v>
      </c>
      <c r="AR37" s="655"/>
      <c r="AS37" s="655"/>
      <c r="AT37" s="655"/>
      <c r="AU37" s="655"/>
      <c r="AV37" s="655"/>
      <c r="AW37" s="655"/>
      <c r="AX37" s="655"/>
      <c r="AY37" s="656"/>
      <c r="AZ37" s="621">
        <v>1337463</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-12416</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1593612</v>
      </c>
      <c r="CS37" s="634"/>
      <c r="CT37" s="634"/>
      <c r="CU37" s="634"/>
      <c r="CV37" s="634"/>
      <c r="CW37" s="634"/>
      <c r="CX37" s="634"/>
      <c r="CY37" s="635"/>
      <c r="CZ37" s="624">
        <v>6.3</v>
      </c>
      <c r="DA37" s="636"/>
      <c r="DB37" s="636"/>
      <c r="DC37" s="637"/>
      <c r="DD37" s="627">
        <v>1593612</v>
      </c>
      <c r="DE37" s="634"/>
      <c r="DF37" s="634"/>
      <c r="DG37" s="634"/>
      <c r="DH37" s="634"/>
      <c r="DI37" s="634"/>
      <c r="DJ37" s="634"/>
      <c r="DK37" s="635"/>
      <c r="DL37" s="627">
        <v>1488064</v>
      </c>
      <c r="DM37" s="634"/>
      <c r="DN37" s="634"/>
      <c r="DO37" s="634"/>
      <c r="DP37" s="634"/>
      <c r="DQ37" s="634"/>
      <c r="DR37" s="634"/>
      <c r="DS37" s="634"/>
      <c r="DT37" s="634"/>
      <c r="DU37" s="634"/>
      <c r="DV37" s="635"/>
      <c r="DW37" s="624">
        <v>10.8</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510910</v>
      </c>
      <c r="S38" s="622"/>
      <c r="T38" s="622"/>
      <c r="U38" s="622"/>
      <c r="V38" s="622"/>
      <c r="W38" s="622"/>
      <c r="X38" s="622"/>
      <c r="Y38" s="623"/>
      <c r="Z38" s="659">
        <v>1.9</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33640</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5988</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1575215</v>
      </c>
      <c r="CS38" s="622"/>
      <c r="CT38" s="622"/>
      <c r="CU38" s="622"/>
      <c r="CV38" s="622"/>
      <c r="CW38" s="622"/>
      <c r="CX38" s="622"/>
      <c r="CY38" s="623"/>
      <c r="CZ38" s="624">
        <v>6.2</v>
      </c>
      <c r="DA38" s="636"/>
      <c r="DB38" s="636"/>
      <c r="DC38" s="637"/>
      <c r="DD38" s="627">
        <v>1328778</v>
      </c>
      <c r="DE38" s="622"/>
      <c r="DF38" s="622"/>
      <c r="DG38" s="622"/>
      <c r="DH38" s="622"/>
      <c r="DI38" s="622"/>
      <c r="DJ38" s="622"/>
      <c r="DK38" s="623"/>
      <c r="DL38" s="627">
        <v>1213772</v>
      </c>
      <c r="DM38" s="622"/>
      <c r="DN38" s="622"/>
      <c r="DO38" s="622"/>
      <c r="DP38" s="622"/>
      <c r="DQ38" s="622"/>
      <c r="DR38" s="622"/>
      <c r="DS38" s="622"/>
      <c r="DT38" s="622"/>
      <c r="DU38" s="622"/>
      <c r="DV38" s="623"/>
      <c r="DW38" s="624">
        <v>8.8000000000000007</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t="s">
        <v>122</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9143</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1404381</v>
      </c>
      <c r="CS39" s="634"/>
      <c r="CT39" s="634"/>
      <c r="CU39" s="634"/>
      <c r="CV39" s="634"/>
      <c r="CW39" s="634"/>
      <c r="CX39" s="634"/>
      <c r="CY39" s="635"/>
      <c r="CZ39" s="624">
        <v>5.5</v>
      </c>
      <c r="DA39" s="636"/>
      <c r="DB39" s="636"/>
      <c r="DC39" s="637"/>
      <c r="DD39" s="627">
        <v>470799</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v>136410</v>
      </c>
      <c r="S40" s="622"/>
      <c r="T40" s="622"/>
      <c r="U40" s="622"/>
      <c r="V40" s="622"/>
      <c r="W40" s="622"/>
      <c r="X40" s="622"/>
      <c r="Y40" s="623"/>
      <c r="Z40" s="659">
        <v>0.5</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23"/>
      <c r="BM40" s="619" t="s">
        <v>333</v>
      </c>
      <c r="BN40" s="619"/>
      <c r="BO40" s="619"/>
      <c r="BP40" s="619"/>
      <c r="BQ40" s="619"/>
      <c r="BR40" s="619"/>
      <c r="BS40" s="619"/>
      <c r="BT40" s="619"/>
      <c r="BU40" s="620"/>
      <c r="BV40" s="621">
        <v>84</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83443</v>
      </c>
      <c r="CS40" s="622"/>
      <c r="CT40" s="622"/>
      <c r="CU40" s="622"/>
      <c r="CV40" s="622"/>
      <c r="CW40" s="622"/>
      <c r="CX40" s="622"/>
      <c r="CY40" s="623"/>
      <c r="CZ40" s="624">
        <v>0.3</v>
      </c>
      <c r="DA40" s="636"/>
      <c r="DB40" s="636"/>
      <c r="DC40" s="637"/>
      <c r="DD40" s="627">
        <v>74763</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26205623</v>
      </c>
      <c r="S41" s="646"/>
      <c r="T41" s="646"/>
      <c r="U41" s="646"/>
      <c r="V41" s="646"/>
      <c r="W41" s="646"/>
      <c r="X41" s="646"/>
      <c r="Y41" s="649"/>
      <c r="Z41" s="650">
        <v>100</v>
      </c>
      <c r="AA41" s="650"/>
      <c r="AB41" s="650"/>
      <c r="AC41" s="650"/>
      <c r="AD41" s="651">
        <v>13652721</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291614</v>
      </c>
      <c r="BA41" s="622"/>
      <c r="BB41" s="622"/>
      <c r="BC41" s="622"/>
      <c r="BD41" s="634"/>
      <c r="BE41" s="634"/>
      <c r="BF41" s="657"/>
      <c r="BG41" s="662"/>
      <c r="BH41" s="663"/>
      <c r="BI41" s="663"/>
      <c r="BJ41" s="663"/>
      <c r="BK41" s="663"/>
      <c r="BL41" s="223"/>
      <c r="BM41" s="619" t="s">
        <v>337</v>
      </c>
      <c r="BN41" s="619"/>
      <c r="BO41" s="619"/>
      <c r="BP41" s="619"/>
      <c r="BQ41" s="619"/>
      <c r="BR41" s="619"/>
      <c r="BS41" s="619"/>
      <c r="BT41" s="619"/>
      <c r="BU41" s="620"/>
      <c r="BV41" s="621" t="s">
        <v>122</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1283601</v>
      </c>
      <c r="BA42" s="646"/>
      <c r="BB42" s="646"/>
      <c r="BC42" s="646"/>
      <c r="BD42" s="606"/>
      <c r="BE42" s="606"/>
      <c r="BF42" s="669"/>
      <c r="BG42" s="664"/>
      <c r="BH42" s="665"/>
      <c r="BI42" s="665"/>
      <c r="BJ42" s="665"/>
      <c r="BK42" s="665"/>
      <c r="BL42" s="224"/>
      <c r="BM42" s="603" t="s">
        <v>340</v>
      </c>
      <c r="BN42" s="603"/>
      <c r="BO42" s="603"/>
      <c r="BP42" s="603"/>
      <c r="BQ42" s="603"/>
      <c r="BR42" s="603"/>
      <c r="BS42" s="603"/>
      <c r="BT42" s="603"/>
      <c r="BU42" s="604"/>
      <c r="BV42" s="605">
        <v>332</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1284587</v>
      </c>
      <c r="CS42" s="634"/>
      <c r="CT42" s="634"/>
      <c r="CU42" s="634"/>
      <c r="CV42" s="634"/>
      <c r="CW42" s="634"/>
      <c r="CX42" s="634"/>
      <c r="CY42" s="635"/>
      <c r="CZ42" s="624">
        <v>5.0999999999999996</v>
      </c>
      <c r="DA42" s="636"/>
      <c r="DB42" s="636"/>
      <c r="DC42" s="637"/>
      <c r="DD42" s="627">
        <v>588278</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14" t="s">
        <v>342</v>
      </c>
      <c r="CD43" s="618" t="s">
        <v>343</v>
      </c>
      <c r="CE43" s="619"/>
      <c r="CF43" s="619"/>
      <c r="CG43" s="619"/>
      <c r="CH43" s="619"/>
      <c r="CI43" s="619"/>
      <c r="CJ43" s="619"/>
      <c r="CK43" s="619"/>
      <c r="CL43" s="619"/>
      <c r="CM43" s="619"/>
      <c r="CN43" s="619"/>
      <c r="CO43" s="619"/>
      <c r="CP43" s="619"/>
      <c r="CQ43" s="620"/>
      <c r="CR43" s="621">
        <v>25984</v>
      </c>
      <c r="CS43" s="634"/>
      <c r="CT43" s="634"/>
      <c r="CU43" s="634"/>
      <c r="CV43" s="634"/>
      <c r="CW43" s="634"/>
      <c r="CX43" s="634"/>
      <c r="CY43" s="635"/>
      <c r="CZ43" s="624">
        <v>0.1</v>
      </c>
      <c r="DA43" s="636"/>
      <c r="DB43" s="636"/>
      <c r="DC43" s="637"/>
      <c r="DD43" s="627">
        <v>25984</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1284587</v>
      </c>
      <c r="CS44" s="622"/>
      <c r="CT44" s="622"/>
      <c r="CU44" s="622"/>
      <c r="CV44" s="622"/>
      <c r="CW44" s="622"/>
      <c r="CX44" s="622"/>
      <c r="CY44" s="623"/>
      <c r="CZ44" s="624">
        <v>5.0999999999999996</v>
      </c>
      <c r="DA44" s="625"/>
      <c r="DB44" s="625"/>
      <c r="DC44" s="626"/>
      <c r="DD44" s="627">
        <v>588278</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712153</v>
      </c>
      <c r="CS45" s="634"/>
      <c r="CT45" s="634"/>
      <c r="CU45" s="634"/>
      <c r="CV45" s="634"/>
      <c r="CW45" s="634"/>
      <c r="CX45" s="634"/>
      <c r="CY45" s="635"/>
      <c r="CZ45" s="624">
        <v>2.8</v>
      </c>
      <c r="DA45" s="636"/>
      <c r="DB45" s="636"/>
      <c r="DC45" s="637"/>
      <c r="DD45" s="627">
        <v>118765</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25"/>
      <c r="CD46" s="642"/>
      <c r="CE46" s="643"/>
      <c r="CF46" s="618" t="s">
        <v>348</v>
      </c>
      <c r="CG46" s="619"/>
      <c r="CH46" s="619"/>
      <c r="CI46" s="619"/>
      <c r="CJ46" s="619"/>
      <c r="CK46" s="619"/>
      <c r="CL46" s="619"/>
      <c r="CM46" s="619"/>
      <c r="CN46" s="619"/>
      <c r="CO46" s="619"/>
      <c r="CP46" s="619"/>
      <c r="CQ46" s="620"/>
      <c r="CR46" s="621">
        <v>525164</v>
      </c>
      <c r="CS46" s="622"/>
      <c r="CT46" s="622"/>
      <c r="CU46" s="622"/>
      <c r="CV46" s="622"/>
      <c r="CW46" s="622"/>
      <c r="CX46" s="622"/>
      <c r="CY46" s="623"/>
      <c r="CZ46" s="624">
        <v>2.1</v>
      </c>
      <c r="DA46" s="625"/>
      <c r="DB46" s="625"/>
      <c r="DC46" s="626"/>
      <c r="DD46" s="627">
        <v>455043</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25"/>
      <c r="CD47" s="642"/>
      <c r="CE47" s="643"/>
      <c r="CF47" s="618" t="s">
        <v>349</v>
      </c>
      <c r="CG47" s="619"/>
      <c r="CH47" s="619"/>
      <c r="CI47" s="619"/>
      <c r="CJ47" s="619"/>
      <c r="CK47" s="619"/>
      <c r="CL47" s="619"/>
      <c r="CM47" s="619"/>
      <c r="CN47" s="619"/>
      <c r="CO47" s="619"/>
      <c r="CP47" s="619"/>
      <c r="CQ47" s="620"/>
      <c r="CR47" s="621" t="s">
        <v>122</v>
      </c>
      <c r="CS47" s="634"/>
      <c r="CT47" s="634"/>
      <c r="CU47" s="634"/>
      <c r="CV47" s="634"/>
      <c r="CW47" s="634"/>
      <c r="CX47" s="634"/>
      <c r="CY47" s="635"/>
      <c r="CZ47" s="624" t="s">
        <v>122</v>
      </c>
      <c r="DA47" s="636"/>
      <c r="DB47" s="636"/>
      <c r="DC47" s="637"/>
      <c r="DD47" s="627" t="s">
        <v>122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1" x14ac:dyDescent="0.2">
      <c r="B48" s="225"/>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25"/>
      <c r="CD49" s="602" t="s">
        <v>351</v>
      </c>
      <c r="CE49" s="603"/>
      <c r="CF49" s="603"/>
      <c r="CG49" s="603"/>
      <c r="CH49" s="603"/>
      <c r="CI49" s="603"/>
      <c r="CJ49" s="603"/>
      <c r="CK49" s="603"/>
      <c r="CL49" s="603"/>
      <c r="CM49" s="603"/>
      <c r="CN49" s="603"/>
      <c r="CO49" s="603"/>
      <c r="CP49" s="603"/>
      <c r="CQ49" s="604"/>
      <c r="CR49" s="605">
        <v>25376723</v>
      </c>
      <c r="CS49" s="606"/>
      <c r="CT49" s="606"/>
      <c r="CU49" s="606"/>
      <c r="CV49" s="606"/>
      <c r="CW49" s="606"/>
      <c r="CX49" s="606"/>
      <c r="CY49" s="607"/>
      <c r="CZ49" s="608">
        <v>100</v>
      </c>
      <c r="DA49" s="609"/>
      <c r="DB49" s="609"/>
      <c r="DC49" s="610"/>
      <c r="DD49" s="611">
        <v>16316712</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gyTDo2FAm0KOgxF8QtbZOqRgsK49eGgeIBkPF7pPPnenzha0sIPAjlnt4J+I2/Y36xQtwTQDh5jmw5dKsJAN/A==" saltValue="5Dt0CsiP5MpxVzFIMF+lx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 zeroHeight="1" x14ac:dyDescent="0.2"/>
  <cols>
    <col min="1" max="130" width="2.7265625" style="231" customWidth="1"/>
    <col min="131" max="131" width="1.63281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1" t="s">
        <v>353</v>
      </c>
      <c r="DK2" s="1092"/>
      <c r="DL2" s="1092"/>
      <c r="DM2" s="1092"/>
      <c r="DN2" s="1092"/>
      <c r="DO2" s="1093"/>
      <c r="DP2" s="228"/>
      <c r="DQ2" s="1091" t="s">
        <v>354</v>
      </c>
      <c r="DR2" s="1092"/>
      <c r="DS2" s="1092"/>
      <c r="DT2" s="1092"/>
      <c r="DU2" s="1092"/>
      <c r="DV2" s="1092"/>
      <c r="DW2" s="1092"/>
      <c r="DX2" s="1092"/>
      <c r="DY2" s="1092"/>
      <c r="DZ2" s="1093"/>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2">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32"/>
      <c r="BA5" s="232"/>
      <c r="BB5" s="232"/>
      <c r="BC5" s="232"/>
      <c r="BD5" s="232"/>
      <c r="BE5" s="233"/>
      <c r="BF5" s="233"/>
      <c r="BG5" s="233"/>
      <c r="BH5" s="233"/>
      <c r="BI5" s="233"/>
      <c r="BJ5" s="233"/>
      <c r="BK5" s="233"/>
      <c r="BL5" s="233"/>
      <c r="BM5" s="233"/>
      <c r="BN5" s="233"/>
      <c r="BO5" s="233"/>
      <c r="BP5" s="233"/>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34"/>
    </row>
    <row r="6" spans="1:131" s="235"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34"/>
    </row>
    <row r="7" spans="1:131" s="235" customFormat="1" ht="26.25" customHeight="1" thickTop="1" x14ac:dyDescent="0.2">
      <c r="A7" s="236">
        <v>1</v>
      </c>
      <c r="B7" s="1047" t="s">
        <v>374</v>
      </c>
      <c r="C7" s="1048"/>
      <c r="D7" s="1048"/>
      <c r="E7" s="1048"/>
      <c r="F7" s="1048"/>
      <c r="G7" s="1048"/>
      <c r="H7" s="1048"/>
      <c r="I7" s="1048"/>
      <c r="J7" s="1048"/>
      <c r="K7" s="1048"/>
      <c r="L7" s="1048"/>
      <c r="M7" s="1048"/>
      <c r="N7" s="1048"/>
      <c r="O7" s="1048"/>
      <c r="P7" s="1049"/>
      <c r="Q7" s="1102">
        <v>26218</v>
      </c>
      <c r="R7" s="1103"/>
      <c r="S7" s="1103"/>
      <c r="T7" s="1103"/>
      <c r="U7" s="1103"/>
      <c r="V7" s="1103">
        <v>25389</v>
      </c>
      <c r="W7" s="1103"/>
      <c r="X7" s="1103"/>
      <c r="Y7" s="1103"/>
      <c r="Z7" s="1103"/>
      <c r="AA7" s="1103">
        <v>829</v>
      </c>
      <c r="AB7" s="1103"/>
      <c r="AC7" s="1103"/>
      <c r="AD7" s="1103"/>
      <c r="AE7" s="1104"/>
      <c r="AF7" s="1105">
        <v>614</v>
      </c>
      <c r="AG7" s="1106"/>
      <c r="AH7" s="1106"/>
      <c r="AI7" s="1106"/>
      <c r="AJ7" s="1107"/>
      <c r="AK7" s="1108">
        <v>2103</v>
      </c>
      <c r="AL7" s="1109"/>
      <c r="AM7" s="1109"/>
      <c r="AN7" s="1109"/>
      <c r="AO7" s="1109"/>
      <c r="AP7" s="1109">
        <v>19878</v>
      </c>
      <c r="AQ7" s="1109"/>
      <c r="AR7" s="1109"/>
      <c r="AS7" s="1109"/>
      <c r="AT7" s="1109"/>
      <c r="AU7" s="1110"/>
      <c r="AV7" s="1110"/>
      <c r="AW7" s="1110"/>
      <c r="AX7" s="1110"/>
      <c r="AY7" s="1111"/>
      <c r="AZ7" s="232"/>
      <c r="BA7" s="232"/>
      <c r="BB7" s="232"/>
      <c r="BC7" s="232"/>
      <c r="BD7" s="232"/>
      <c r="BE7" s="233"/>
      <c r="BF7" s="233"/>
      <c r="BG7" s="233"/>
      <c r="BH7" s="233"/>
      <c r="BI7" s="233"/>
      <c r="BJ7" s="233"/>
      <c r="BK7" s="233"/>
      <c r="BL7" s="233"/>
      <c r="BM7" s="233"/>
      <c r="BN7" s="233"/>
      <c r="BO7" s="233"/>
      <c r="BP7" s="233"/>
      <c r="BQ7" s="236">
        <v>1</v>
      </c>
      <c r="BR7" s="237"/>
      <c r="BS7" s="1099"/>
      <c r="BT7" s="1100"/>
      <c r="BU7" s="1100"/>
      <c r="BV7" s="1100"/>
      <c r="BW7" s="1100"/>
      <c r="BX7" s="1100"/>
      <c r="BY7" s="1100"/>
      <c r="BZ7" s="1100"/>
      <c r="CA7" s="1100"/>
      <c r="CB7" s="1100"/>
      <c r="CC7" s="1100"/>
      <c r="CD7" s="1100"/>
      <c r="CE7" s="1100"/>
      <c r="CF7" s="1100"/>
      <c r="CG7" s="1112"/>
      <c r="CH7" s="1096"/>
      <c r="CI7" s="1097"/>
      <c r="CJ7" s="1097"/>
      <c r="CK7" s="1097"/>
      <c r="CL7" s="1098"/>
      <c r="CM7" s="1096"/>
      <c r="CN7" s="1097"/>
      <c r="CO7" s="1097"/>
      <c r="CP7" s="1097"/>
      <c r="CQ7" s="1098"/>
      <c r="CR7" s="1096"/>
      <c r="CS7" s="1097"/>
      <c r="CT7" s="1097"/>
      <c r="CU7" s="1097"/>
      <c r="CV7" s="1098"/>
      <c r="CW7" s="1096"/>
      <c r="CX7" s="1097"/>
      <c r="CY7" s="1097"/>
      <c r="CZ7" s="1097"/>
      <c r="DA7" s="1098"/>
      <c r="DB7" s="1096"/>
      <c r="DC7" s="1097"/>
      <c r="DD7" s="1097"/>
      <c r="DE7" s="1097"/>
      <c r="DF7" s="1098"/>
      <c r="DG7" s="1096"/>
      <c r="DH7" s="1097"/>
      <c r="DI7" s="1097"/>
      <c r="DJ7" s="1097"/>
      <c r="DK7" s="1098"/>
      <c r="DL7" s="1096"/>
      <c r="DM7" s="1097"/>
      <c r="DN7" s="1097"/>
      <c r="DO7" s="1097"/>
      <c r="DP7" s="1098"/>
      <c r="DQ7" s="1096"/>
      <c r="DR7" s="1097"/>
      <c r="DS7" s="1097"/>
      <c r="DT7" s="1097"/>
      <c r="DU7" s="1098"/>
      <c r="DV7" s="1099"/>
      <c r="DW7" s="1100"/>
      <c r="DX7" s="1100"/>
      <c r="DY7" s="1100"/>
      <c r="DZ7" s="1101"/>
      <c r="EA7" s="234"/>
    </row>
    <row r="8" spans="1:131" s="235" customFormat="1" ht="26.25" customHeight="1" x14ac:dyDescent="0.2">
      <c r="A8" s="238">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34"/>
    </row>
    <row r="9" spans="1:131" s="235" customFormat="1" ht="26.25" customHeight="1" x14ac:dyDescent="0.2">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34"/>
    </row>
    <row r="10" spans="1:131" s="235" customFormat="1" ht="26.25" customHeight="1" x14ac:dyDescent="0.2">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34"/>
    </row>
    <row r="11" spans="1:131" s="235" customFormat="1" ht="26.25" customHeight="1" x14ac:dyDescent="0.2">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x14ac:dyDescent="0.2">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x14ac:dyDescent="0.2">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x14ac:dyDescent="0.2">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2">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2">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2">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2">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2">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2">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5">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2">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375</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5">
      <c r="A23" s="240" t="s">
        <v>376</v>
      </c>
      <c r="B23" s="937" t="s">
        <v>377</v>
      </c>
      <c r="C23" s="938"/>
      <c r="D23" s="938"/>
      <c r="E23" s="938"/>
      <c r="F23" s="938"/>
      <c r="G23" s="938"/>
      <c r="H23" s="938"/>
      <c r="I23" s="938"/>
      <c r="J23" s="938"/>
      <c r="K23" s="938"/>
      <c r="L23" s="938"/>
      <c r="M23" s="938"/>
      <c r="N23" s="938"/>
      <c r="O23" s="938"/>
      <c r="P23" s="948"/>
      <c r="Q23" s="1067">
        <v>26218</v>
      </c>
      <c r="R23" s="1061"/>
      <c r="S23" s="1061"/>
      <c r="T23" s="1061"/>
      <c r="U23" s="1061"/>
      <c r="V23" s="1061">
        <v>25389</v>
      </c>
      <c r="W23" s="1061"/>
      <c r="X23" s="1061"/>
      <c r="Y23" s="1061"/>
      <c r="Z23" s="1061"/>
      <c r="AA23" s="1061">
        <v>829</v>
      </c>
      <c r="AB23" s="1061"/>
      <c r="AC23" s="1061"/>
      <c r="AD23" s="1061"/>
      <c r="AE23" s="1068"/>
      <c r="AF23" s="1069">
        <v>614</v>
      </c>
      <c r="AG23" s="1061"/>
      <c r="AH23" s="1061"/>
      <c r="AI23" s="1061"/>
      <c r="AJ23" s="1070"/>
      <c r="AK23" s="1071"/>
      <c r="AL23" s="1072"/>
      <c r="AM23" s="1072"/>
      <c r="AN23" s="1072"/>
      <c r="AO23" s="1072"/>
      <c r="AP23" s="1061">
        <v>19878</v>
      </c>
      <c r="AQ23" s="1061"/>
      <c r="AR23" s="1061"/>
      <c r="AS23" s="1061"/>
      <c r="AT23" s="1061"/>
      <c r="AU23" s="1062"/>
      <c r="AV23" s="1062"/>
      <c r="AW23" s="1062"/>
      <c r="AX23" s="1062"/>
      <c r="AY23" s="1063"/>
      <c r="AZ23" s="1064" t="s">
        <v>122</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2">
      <c r="A24" s="1060" t="s">
        <v>378</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5">
      <c r="A25" s="1059" t="s">
        <v>379</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2">
      <c r="A26" s="995" t="s">
        <v>357</v>
      </c>
      <c r="B26" s="996"/>
      <c r="C26" s="996"/>
      <c r="D26" s="996"/>
      <c r="E26" s="996"/>
      <c r="F26" s="996"/>
      <c r="G26" s="996"/>
      <c r="H26" s="996"/>
      <c r="I26" s="996"/>
      <c r="J26" s="996"/>
      <c r="K26" s="996"/>
      <c r="L26" s="996"/>
      <c r="M26" s="996"/>
      <c r="N26" s="996"/>
      <c r="O26" s="996"/>
      <c r="P26" s="997"/>
      <c r="Q26" s="1001" t="s">
        <v>380</v>
      </c>
      <c r="R26" s="1002"/>
      <c r="S26" s="1002"/>
      <c r="T26" s="1002"/>
      <c r="U26" s="1003"/>
      <c r="V26" s="1001" t="s">
        <v>381</v>
      </c>
      <c r="W26" s="1002"/>
      <c r="X26" s="1002"/>
      <c r="Y26" s="1002"/>
      <c r="Z26" s="1003"/>
      <c r="AA26" s="1001" t="s">
        <v>382</v>
      </c>
      <c r="AB26" s="1002"/>
      <c r="AC26" s="1002"/>
      <c r="AD26" s="1002"/>
      <c r="AE26" s="1002"/>
      <c r="AF26" s="1055" t="s">
        <v>383</v>
      </c>
      <c r="AG26" s="1008"/>
      <c r="AH26" s="1008"/>
      <c r="AI26" s="1008"/>
      <c r="AJ26" s="1056"/>
      <c r="AK26" s="1002" t="s">
        <v>384</v>
      </c>
      <c r="AL26" s="1002"/>
      <c r="AM26" s="1002"/>
      <c r="AN26" s="1002"/>
      <c r="AO26" s="1003"/>
      <c r="AP26" s="1001" t="s">
        <v>385</v>
      </c>
      <c r="AQ26" s="1002"/>
      <c r="AR26" s="1002"/>
      <c r="AS26" s="1002"/>
      <c r="AT26" s="1003"/>
      <c r="AU26" s="1001" t="s">
        <v>386</v>
      </c>
      <c r="AV26" s="1002"/>
      <c r="AW26" s="1002"/>
      <c r="AX26" s="1002"/>
      <c r="AY26" s="1003"/>
      <c r="AZ26" s="1001" t="s">
        <v>387</v>
      </c>
      <c r="BA26" s="1002"/>
      <c r="BB26" s="1002"/>
      <c r="BC26" s="1002"/>
      <c r="BD26" s="1003"/>
      <c r="BE26" s="1001" t="s">
        <v>364</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2">
      <c r="A28" s="242">
        <v>1</v>
      </c>
      <c r="B28" s="1047" t="s">
        <v>388</v>
      </c>
      <c r="C28" s="1048"/>
      <c r="D28" s="1048"/>
      <c r="E28" s="1048"/>
      <c r="F28" s="1048"/>
      <c r="G28" s="1048"/>
      <c r="H28" s="1048"/>
      <c r="I28" s="1048"/>
      <c r="J28" s="1048"/>
      <c r="K28" s="1048"/>
      <c r="L28" s="1048"/>
      <c r="M28" s="1048"/>
      <c r="N28" s="1048"/>
      <c r="O28" s="1048"/>
      <c r="P28" s="1049"/>
      <c r="Q28" s="1050">
        <v>4349</v>
      </c>
      <c r="R28" s="1051"/>
      <c r="S28" s="1051"/>
      <c r="T28" s="1051"/>
      <c r="U28" s="1051"/>
      <c r="V28" s="1051">
        <v>4339</v>
      </c>
      <c r="W28" s="1051"/>
      <c r="X28" s="1051"/>
      <c r="Y28" s="1051"/>
      <c r="Z28" s="1051"/>
      <c r="AA28" s="1051">
        <v>9</v>
      </c>
      <c r="AB28" s="1051"/>
      <c r="AC28" s="1051"/>
      <c r="AD28" s="1051"/>
      <c r="AE28" s="1052"/>
      <c r="AF28" s="1053">
        <v>9</v>
      </c>
      <c r="AG28" s="1051"/>
      <c r="AH28" s="1051"/>
      <c r="AI28" s="1051"/>
      <c r="AJ28" s="1054"/>
      <c r="AK28" s="1042">
        <v>439</v>
      </c>
      <c r="AL28" s="1043"/>
      <c r="AM28" s="1043"/>
      <c r="AN28" s="1043"/>
      <c r="AO28" s="1043"/>
      <c r="AP28" s="1043" t="s">
        <v>544</v>
      </c>
      <c r="AQ28" s="1043"/>
      <c r="AR28" s="1043"/>
      <c r="AS28" s="1043"/>
      <c r="AT28" s="1043"/>
      <c r="AU28" s="1043" t="s">
        <v>544</v>
      </c>
      <c r="AV28" s="1043"/>
      <c r="AW28" s="1043"/>
      <c r="AX28" s="1043"/>
      <c r="AY28" s="1043"/>
      <c r="AZ28" s="1044" t="s">
        <v>544</v>
      </c>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2">
      <c r="A29" s="242">
        <v>2</v>
      </c>
      <c r="B29" s="1030" t="s">
        <v>389</v>
      </c>
      <c r="C29" s="1031"/>
      <c r="D29" s="1031"/>
      <c r="E29" s="1031"/>
      <c r="F29" s="1031"/>
      <c r="G29" s="1031"/>
      <c r="H29" s="1031"/>
      <c r="I29" s="1031"/>
      <c r="J29" s="1031"/>
      <c r="K29" s="1031"/>
      <c r="L29" s="1031"/>
      <c r="M29" s="1031"/>
      <c r="N29" s="1031"/>
      <c r="O29" s="1031"/>
      <c r="P29" s="1032"/>
      <c r="Q29" s="1038">
        <v>4088</v>
      </c>
      <c r="R29" s="1039"/>
      <c r="S29" s="1039"/>
      <c r="T29" s="1039"/>
      <c r="U29" s="1039"/>
      <c r="V29" s="1039">
        <v>3855</v>
      </c>
      <c r="W29" s="1039"/>
      <c r="X29" s="1039"/>
      <c r="Y29" s="1039"/>
      <c r="Z29" s="1039"/>
      <c r="AA29" s="1039">
        <v>232</v>
      </c>
      <c r="AB29" s="1039"/>
      <c r="AC29" s="1039"/>
      <c r="AD29" s="1039"/>
      <c r="AE29" s="1040"/>
      <c r="AF29" s="1035">
        <v>232</v>
      </c>
      <c r="AG29" s="1036"/>
      <c r="AH29" s="1036"/>
      <c r="AI29" s="1036"/>
      <c r="AJ29" s="1037"/>
      <c r="AK29" s="980">
        <v>691</v>
      </c>
      <c r="AL29" s="971"/>
      <c r="AM29" s="971"/>
      <c r="AN29" s="971"/>
      <c r="AO29" s="971"/>
      <c r="AP29" s="971" t="s">
        <v>544</v>
      </c>
      <c r="AQ29" s="971"/>
      <c r="AR29" s="971"/>
      <c r="AS29" s="971"/>
      <c r="AT29" s="971"/>
      <c r="AU29" s="971" t="s">
        <v>544</v>
      </c>
      <c r="AV29" s="971"/>
      <c r="AW29" s="971"/>
      <c r="AX29" s="971"/>
      <c r="AY29" s="971"/>
      <c r="AZ29" s="1041" t="s">
        <v>544</v>
      </c>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2">
      <c r="A30" s="242">
        <v>3</v>
      </c>
      <c r="B30" s="1030" t="s">
        <v>390</v>
      </c>
      <c r="C30" s="1031"/>
      <c r="D30" s="1031"/>
      <c r="E30" s="1031"/>
      <c r="F30" s="1031"/>
      <c r="G30" s="1031"/>
      <c r="H30" s="1031"/>
      <c r="I30" s="1031"/>
      <c r="J30" s="1031"/>
      <c r="K30" s="1031"/>
      <c r="L30" s="1031"/>
      <c r="M30" s="1031"/>
      <c r="N30" s="1031"/>
      <c r="O30" s="1031"/>
      <c r="P30" s="1032"/>
      <c r="Q30" s="1038">
        <v>714</v>
      </c>
      <c r="R30" s="1039"/>
      <c r="S30" s="1039"/>
      <c r="T30" s="1039"/>
      <c r="U30" s="1039"/>
      <c r="V30" s="1039">
        <v>712</v>
      </c>
      <c r="W30" s="1039"/>
      <c r="X30" s="1039"/>
      <c r="Y30" s="1039"/>
      <c r="Z30" s="1039"/>
      <c r="AA30" s="1039">
        <v>2</v>
      </c>
      <c r="AB30" s="1039"/>
      <c r="AC30" s="1039"/>
      <c r="AD30" s="1039"/>
      <c r="AE30" s="1040"/>
      <c r="AF30" s="1035">
        <v>2</v>
      </c>
      <c r="AG30" s="1036"/>
      <c r="AH30" s="1036"/>
      <c r="AI30" s="1036"/>
      <c r="AJ30" s="1037"/>
      <c r="AK30" s="980">
        <v>148</v>
      </c>
      <c r="AL30" s="971"/>
      <c r="AM30" s="971"/>
      <c r="AN30" s="971"/>
      <c r="AO30" s="971"/>
      <c r="AP30" s="971" t="s">
        <v>544</v>
      </c>
      <c r="AQ30" s="971"/>
      <c r="AR30" s="971"/>
      <c r="AS30" s="971"/>
      <c r="AT30" s="971"/>
      <c r="AU30" s="971" t="s">
        <v>544</v>
      </c>
      <c r="AV30" s="971"/>
      <c r="AW30" s="971"/>
      <c r="AX30" s="971"/>
      <c r="AY30" s="971"/>
      <c r="AZ30" s="1041" t="s">
        <v>544</v>
      </c>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2">
      <c r="A31" s="242">
        <v>4</v>
      </c>
      <c r="B31" s="1030" t="s">
        <v>391</v>
      </c>
      <c r="C31" s="1031"/>
      <c r="D31" s="1031"/>
      <c r="E31" s="1031"/>
      <c r="F31" s="1031"/>
      <c r="G31" s="1031"/>
      <c r="H31" s="1031"/>
      <c r="I31" s="1031"/>
      <c r="J31" s="1031"/>
      <c r="K31" s="1031"/>
      <c r="L31" s="1031"/>
      <c r="M31" s="1031"/>
      <c r="N31" s="1031"/>
      <c r="O31" s="1031"/>
      <c r="P31" s="1032"/>
      <c r="Q31" s="1038">
        <v>1451</v>
      </c>
      <c r="R31" s="1039"/>
      <c r="S31" s="1039"/>
      <c r="T31" s="1039"/>
      <c r="U31" s="1039"/>
      <c r="V31" s="1039">
        <v>1394</v>
      </c>
      <c r="W31" s="1039"/>
      <c r="X31" s="1039"/>
      <c r="Y31" s="1039"/>
      <c r="Z31" s="1039"/>
      <c r="AA31" s="1039">
        <v>58</v>
      </c>
      <c r="AB31" s="1039"/>
      <c r="AC31" s="1039"/>
      <c r="AD31" s="1039"/>
      <c r="AE31" s="1040"/>
      <c r="AF31" s="1035">
        <v>1267</v>
      </c>
      <c r="AG31" s="1036"/>
      <c r="AH31" s="1036"/>
      <c r="AI31" s="1036"/>
      <c r="AJ31" s="1037"/>
      <c r="AK31" s="980" t="s">
        <v>544</v>
      </c>
      <c r="AL31" s="971"/>
      <c r="AM31" s="971"/>
      <c r="AN31" s="971"/>
      <c r="AO31" s="971"/>
      <c r="AP31" s="971">
        <v>4044</v>
      </c>
      <c r="AQ31" s="971"/>
      <c r="AR31" s="971"/>
      <c r="AS31" s="971"/>
      <c r="AT31" s="971"/>
      <c r="AU31" s="971">
        <v>77</v>
      </c>
      <c r="AV31" s="971"/>
      <c r="AW31" s="971"/>
      <c r="AX31" s="971"/>
      <c r="AY31" s="971"/>
      <c r="AZ31" s="1041" t="s">
        <v>544</v>
      </c>
      <c r="BA31" s="1041"/>
      <c r="BB31" s="1041"/>
      <c r="BC31" s="1041"/>
      <c r="BD31" s="1041"/>
      <c r="BE31" s="972" t="s">
        <v>392</v>
      </c>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2">
      <c r="A32" s="242">
        <v>5</v>
      </c>
      <c r="B32" s="1030" t="s">
        <v>393</v>
      </c>
      <c r="C32" s="1031"/>
      <c r="D32" s="1031"/>
      <c r="E32" s="1031"/>
      <c r="F32" s="1031"/>
      <c r="G32" s="1031"/>
      <c r="H32" s="1031"/>
      <c r="I32" s="1031"/>
      <c r="J32" s="1031"/>
      <c r="K32" s="1031"/>
      <c r="L32" s="1031"/>
      <c r="M32" s="1031"/>
      <c r="N32" s="1031"/>
      <c r="O32" s="1031"/>
      <c r="P32" s="1032"/>
      <c r="Q32" s="1038">
        <v>1839</v>
      </c>
      <c r="R32" s="1039"/>
      <c r="S32" s="1039"/>
      <c r="T32" s="1039"/>
      <c r="U32" s="1039"/>
      <c r="V32" s="1039">
        <v>1485</v>
      </c>
      <c r="W32" s="1039"/>
      <c r="X32" s="1039"/>
      <c r="Y32" s="1039"/>
      <c r="Z32" s="1039"/>
      <c r="AA32" s="1039">
        <v>354</v>
      </c>
      <c r="AB32" s="1039"/>
      <c r="AC32" s="1039"/>
      <c r="AD32" s="1039"/>
      <c r="AE32" s="1040"/>
      <c r="AF32" s="1035">
        <v>572</v>
      </c>
      <c r="AG32" s="1036"/>
      <c r="AH32" s="1036"/>
      <c r="AI32" s="1036"/>
      <c r="AJ32" s="1037"/>
      <c r="AK32" s="980" t="s">
        <v>544</v>
      </c>
      <c r="AL32" s="971"/>
      <c r="AM32" s="971"/>
      <c r="AN32" s="971"/>
      <c r="AO32" s="971"/>
      <c r="AP32" s="971">
        <v>5061</v>
      </c>
      <c r="AQ32" s="971"/>
      <c r="AR32" s="971"/>
      <c r="AS32" s="971"/>
      <c r="AT32" s="971"/>
      <c r="AU32" s="971">
        <v>3739</v>
      </c>
      <c r="AV32" s="971"/>
      <c r="AW32" s="971"/>
      <c r="AX32" s="971"/>
      <c r="AY32" s="971"/>
      <c r="AZ32" s="1041" t="s">
        <v>544</v>
      </c>
      <c r="BA32" s="1041"/>
      <c r="BB32" s="1041"/>
      <c r="BC32" s="1041"/>
      <c r="BD32" s="1041"/>
      <c r="BE32" s="972" t="s">
        <v>392</v>
      </c>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2">
      <c r="A33" s="242">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2">
      <c r="A34" s="242">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2">
      <c r="A35" s="242">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2">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2">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2">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2">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2">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2">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2">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2">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2">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2">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2">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2">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2">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2">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2">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2">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2">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2">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2">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2">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2">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2">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2">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2">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2">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5">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2">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394</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5">
      <c r="A63" s="240" t="s">
        <v>376</v>
      </c>
      <c r="B63" s="937" t="s">
        <v>395</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2082</v>
      </c>
      <c r="AG63" s="959"/>
      <c r="AH63" s="959"/>
      <c r="AI63" s="959"/>
      <c r="AJ63" s="1022"/>
      <c r="AK63" s="1023"/>
      <c r="AL63" s="963"/>
      <c r="AM63" s="963"/>
      <c r="AN63" s="963"/>
      <c r="AO63" s="963"/>
      <c r="AP63" s="959">
        <v>9105</v>
      </c>
      <c r="AQ63" s="959"/>
      <c r="AR63" s="959"/>
      <c r="AS63" s="959"/>
      <c r="AT63" s="959"/>
      <c r="AU63" s="959">
        <v>3816</v>
      </c>
      <c r="AV63" s="959"/>
      <c r="AW63" s="959"/>
      <c r="AX63" s="959"/>
      <c r="AY63" s="959"/>
      <c r="AZ63" s="1017"/>
      <c r="BA63" s="1017"/>
      <c r="BB63" s="1017"/>
      <c r="BC63" s="1017"/>
      <c r="BD63" s="1017"/>
      <c r="BE63" s="960"/>
      <c r="BF63" s="960"/>
      <c r="BG63" s="960"/>
      <c r="BH63" s="960"/>
      <c r="BI63" s="961"/>
      <c r="BJ63" s="1018" t="s">
        <v>122</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5">
      <c r="A65" s="232" t="s">
        <v>396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2">
      <c r="A66" s="995" t="s">
        <v>397</v>
      </c>
      <c r="B66" s="996"/>
      <c r="C66" s="996"/>
      <c r="D66" s="996"/>
      <c r="E66" s="996"/>
      <c r="F66" s="996"/>
      <c r="G66" s="996"/>
      <c r="H66" s="996"/>
      <c r="I66" s="996"/>
      <c r="J66" s="996"/>
      <c r="K66" s="996"/>
      <c r="L66" s="996"/>
      <c r="M66" s="996"/>
      <c r="N66" s="996"/>
      <c r="O66" s="996"/>
      <c r="P66" s="997"/>
      <c r="Q66" s="1001" t="s">
        <v>380</v>
      </c>
      <c r="R66" s="1002"/>
      <c r="S66" s="1002"/>
      <c r="T66" s="1002"/>
      <c r="U66" s="1003"/>
      <c r="V66" s="1001" t="s">
        <v>381</v>
      </c>
      <c r="W66" s="1002"/>
      <c r="X66" s="1002"/>
      <c r="Y66" s="1002"/>
      <c r="Z66" s="1003"/>
      <c r="AA66" s="1001" t="s">
        <v>382</v>
      </c>
      <c r="AB66" s="1002"/>
      <c r="AC66" s="1002"/>
      <c r="AD66" s="1002"/>
      <c r="AE66" s="1003"/>
      <c r="AF66" s="1007" t="s">
        <v>383</v>
      </c>
      <c r="AG66" s="1008"/>
      <c r="AH66" s="1008"/>
      <c r="AI66" s="1008"/>
      <c r="AJ66" s="1009"/>
      <c r="AK66" s="1001" t="s">
        <v>384</v>
      </c>
      <c r="AL66" s="996"/>
      <c r="AM66" s="996"/>
      <c r="AN66" s="996"/>
      <c r="AO66" s="997"/>
      <c r="AP66" s="1001" t="s">
        <v>385</v>
      </c>
      <c r="AQ66" s="1002"/>
      <c r="AR66" s="1002"/>
      <c r="AS66" s="1002"/>
      <c r="AT66" s="1003"/>
      <c r="AU66" s="1001" t="s">
        <v>398</v>
      </c>
      <c r="AV66" s="1002"/>
      <c r="AW66" s="1002"/>
      <c r="AX66" s="1002"/>
      <c r="AY66" s="1003"/>
      <c r="AZ66" s="1001" t="s">
        <v>364</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2">
      <c r="A68" s="236">
        <v>1</v>
      </c>
      <c r="B68" s="985" t="s">
        <v>549</v>
      </c>
      <c r="C68" s="986"/>
      <c r="D68" s="986"/>
      <c r="E68" s="986"/>
      <c r="F68" s="986"/>
      <c r="G68" s="986"/>
      <c r="H68" s="986"/>
      <c r="I68" s="986"/>
      <c r="J68" s="986"/>
      <c r="K68" s="986"/>
      <c r="L68" s="986"/>
      <c r="M68" s="986"/>
      <c r="N68" s="986"/>
      <c r="O68" s="986"/>
      <c r="P68" s="987"/>
      <c r="Q68" s="988">
        <v>397</v>
      </c>
      <c r="R68" s="982"/>
      <c r="S68" s="982"/>
      <c r="T68" s="982"/>
      <c r="U68" s="982"/>
      <c r="V68" s="982">
        <v>337</v>
      </c>
      <c r="W68" s="982"/>
      <c r="X68" s="982"/>
      <c r="Y68" s="982"/>
      <c r="Z68" s="982"/>
      <c r="AA68" s="982">
        <v>60</v>
      </c>
      <c r="AB68" s="982"/>
      <c r="AC68" s="982"/>
      <c r="AD68" s="982"/>
      <c r="AE68" s="982"/>
      <c r="AF68" s="982">
        <v>60</v>
      </c>
      <c r="AG68" s="982"/>
      <c r="AH68" s="982"/>
      <c r="AI68" s="982"/>
      <c r="AJ68" s="982"/>
      <c r="AK68" s="982" t="s">
        <v>544</v>
      </c>
      <c r="AL68" s="982"/>
      <c r="AM68" s="982"/>
      <c r="AN68" s="982"/>
      <c r="AO68" s="982"/>
      <c r="AP68" s="982" t="s">
        <v>544</v>
      </c>
      <c r="AQ68" s="982"/>
      <c r="AR68" s="982"/>
      <c r="AS68" s="982"/>
      <c r="AT68" s="982"/>
      <c r="AU68" s="982" t="s">
        <v>544</v>
      </c>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2">
      <c r="A69" s="238">
        <v>2</v>
      </c>
      <c r="B69" s="974" t="s">
        <v>550</v>
      </c>
      <c r="C69" s="975"/>
      <c r="D69" s="975"/>
      <c r="E69" s="975"/>
      <c r="F69" s="975"/>
      <c r="G69" s="975"/>
      <c r="H69" s="975"/>
      <c r="I69" s="975"/>
      <c r="J69" s="975"/>
      <c r="K69" s="975"/>
      <c r="L69" s="975"/>
      <c r="M69" s="975"/>
      <c r="N69" s="975"/>
      <c r="O69" s="975"/>
      <c r="P69" s="976"/>
      <c r="Q69" s="977">
        <v>201</v>
      </c>
      <c r="R69" s="971"/>
      <c r="S69" s="971"/>
      <c r="T69" s="971"/>
      <c r="U69" s="971"/>
      <c r="V69" s="971">
        <v>188</v>
      </c>
      <c r="W69" s="971"/>
      <c r="X69" s="971"/>
      <c r="Y69" s="971"/>
      <c r="Z69" s="971"/>
      <c r="AA69" s="971">
        <v>14</v>
      </c>
      <c r="AB69" s="971"/>
      <c r="AC69" s="971"/>
      <c r="AD69" s="971"/>
      <c r="AE69" s="971"/>
      <c r="AF69" s="971">
        <v>13</v>
      </c>
      <c r="AG69" s="971"/>
      <c r="AH69" s="971"/>
      <c r="AI69" s="971"/>
      <c r="AJ69" s="971"/>
      <c r="AK69" s="971">
        <v>7</v>
      </c>
      <c r="AL69" s="971"/>
      <c r="AM69" s="971"/>
      <c r="AN69" s="971"/>
      <c r="AO69" s="971"/>
      <c r="AP69" s="971" t="s">
        <v>544</v>
      </c>
      <c r="AQ69" s="971"/>
      <c r="AR69" s="971"/>
      <c r="AS69" s="971"/>
      <c r="AT69" s="971"/>
      <c r="AU69" s="971" t="s">
        <v>544</v>
      </c>
      <c r="AV69" s="971"/>
      <c r="AW69" s="971"/>
      <c r="AX69" s="971"/>
      <c r="AY69" s="971"/>
      <c r="AZ69" s="972"/>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2">
      <c r="A70" s="238">
        <v>3</v>
      </c>
      <c r="B70" s="974" t="s">
        <v>551</v>
      </c>
      <c r="C70" s="975"/>
      <c r="D70" s="975"/>
      <c r="E70" s="975"/>
      <c r="F70" s="975"/>
      <c r="G70" s="975"/>
      <c r="H70" s="975"/>
      <c r="I70" s="975"/>
      <c r="J70" s="975"/>
      <c r="K70" s="975"/>
      <c r="L70" s="975"/>
      <c r="M70" s="975"/>
      <c r="N70" s="975"/>
      <c r="O70" s="975"/>
      <c r="P70" s="976"/>
      <c r="Q70" s="977">
        <v>7213</v>
      </c>
      <c r="R70" s="971"/>
      <c r="S70" s="971"/>
      <c r="T70" s="971"/>
      <c r="U70" s="971"/>
      <c r="V70" s="971">
        <v>6475</v>
      </c>
      <c r="W70" s="971"/>
      <c r="X70" s="971"/>
      <c r="Y70" s="971"/>
      <c r="Z70" s="971"/>
      <c r="AA70" s="971">
        <v>737</v>
      </c>
      <c r="AB70" s="971"/>
      <c r="AC70" s="971"/>
      <c r="AD70" s="971"/>
      <c r="AE70" s="971"/>
      <c r="AF70" s="971">
        <v>726</v>
      </c>
      <c r="AG70" s="971"/>
      <c r="AH70" s="971"/>
      <c r="AI70" s="971"/>
      <c r="AJ70" s="971"/>
      <c r="AK70" s="971" t="s">
        <v>544</v>
      </c>
      <c r="AL70" s="971"/>
      <c r="AM70" s="971"/>
      <c r="AN70" s="971"/>
      <c r="AO70" s="971"/>
      <c r="AP70" s="971">
        <v>4179</v>
      </c>
      <c r="AQ70" s="971"/>
      <c r="AR70" s="971"/>
      <c r="AS70" s="971"/>
      <c r="AT70" s="971"/>
      <c r="AU70" s="971">
        <v>969</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2">
      <c r="A71" s="238">
        <v>4</v>
      </c>
      <c r="B71" s="974" t="s">
        <v>545</v>
      </c>
      <c r="C71" s="975"/>
      <c r="D71" s="975"/>
      <c r="E71" s="975"/>
      <c r="F71" s="975"/>
      <c r="G71" s="975"/>
      <c r="H71" s="975"/>
      <c r="I71" s="975"/>
      <c r="J71" s="975"/>
      <c r="K71" s="975"/>
      <c r="L71" s="975"/>
      <c r="M71" s="975"/>
      <c r="N71" s="975"/>
      <c r="O71" s="975"/>
      <c r="P71" s="976"/>
      <c r="Q71" s="977">
        <v>14983</v>
      </c>
      <c r="R71" s="971"/>
      <c r="S71" s="971"/>
      <c r="T71" s="971"/>
      <c r="U71" s="971"/>
      <c r="V71" s="971">
        <v>14962</v>
      </c>
      <c r="W71" s="971"/>
      <c r="X71" s="971"/>
      <c r="Y71" s="971"/>
      <c r="Z71" s="971"/>
      <c r="AA71" s="971">
        <v>20</v>
      </c>
      <c r="AB71" s="971"/>
      <c r="AC71" s="971"/>
      <c r="AD71" s="971"/>
      <c r="AE71" s="971"/>
      <c r="AF71" s="971">
        <v>20</v>
      </c>
      <c r="AG71" s="971"/>
      <c r="AH71" s="971"/>
      <c r="AI71" s="971"/>
      <c r="AJ71" s="971"/>
      <c r="AK71" s="971">
        <v>196</v>
      </c>
      <c r="AL71" s="971"/>
      <c r="AM71" s="971"/>
      <c r="AN71" s="971"/>
      <c r="AO71" s="971"/>
      <c r="AP71" s="971" t="s">
        <v>544</v>
      </c>
      <c r="AQ71" s="971"/>
      <c r="AR71" s="971"/>
      <c r="AS71" s="971"/>
      <c r="AT71" s="971"/>
      <c r="AU71" s="971" t="s">
        <v>544</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2">
      <c r="A72" s="238">
        <v>5</v>
      </c>
      <c r="B72" s="974" t="s">
        <v>546</v>
      </c>
      <c r="C72" s="975"/>
      <c r="D72" s="975"/>
      <c r="E72" s="975"/>
      <c r="F72" s="975"/>
      <c r="G72" s="975"/>
      <c r="H72" s="975"/>
      <c r="I72" s="975"/>
      <c r="J72" s="975"/>
      <c r="K72" s="975"/>
      <c r="L72" s="975"/>
      <c r="M72" s="975"/>
      <c r="N72" s="975"/>
      <c r="O72" s="975"/>
      <c r="P72" s="976"/>
      <c r="Q72" s="977">
        <v>85</v>
      </c>
      <c r="R72" s="971"/>
      <c r="S72" s="971"/>
      <c r="T72" s="971"/>
      <c r="U72" s="971"/>
      <c r="V72" s="971">
        <v>85</v>
      </c>
      <c r="W72" s="971"/>
      <c r="X72" s="971"/>
      <c r="Y72" s="971"/>
      <c r="Z72" s="971"/>
      <c r="AA72" s="971">
        <v>1</v>
      </c>
      <c r="AB72" s="971"/>
      <c r="AC72" s="971"/>
      <c r="AD72" s="971"/>
      <c r="AE72" s="971"/>
      <c r="AF72" s="971">
        <v>1</v>
      </c>
      <c r="AG72" s="971"/>
      <c r="AH72" s="971"/>
      <c r="AI72" s="971"/>
      <c r="AJ72" s="971"/>
      <c r="AK72" s="971">
        <v>12</v>
      </c>
      <c r="AL72" s="971"/>
      <c r="AM72" s="971"/>
      <c r="AN72" s="971"/>
      <c r="AO72" s="971"/>
      <c r="AP72" s="971" t="s">
        <v>544</v>
      </c>
      <c r="AQ72" s="971"/>
      <c r="AR72" s="971"/>
      <c r="AS72" s="971"/>
      <c r="AT72" s="971"/>
      <c r="AU72" s="971" t="s">
        <v>544</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2">
      <c r="A73" s="238">
        <v>6</v>
      </c>
      <c r="B73" s="974" t="s">
        <v>552</v>
      </c>
      <c r="C73" s="975"/>
      <c r="D73" s="975"/>
      <c r="E73" s="975"/>
      <c r="F73" s="975"/>
      <c r="G73" s="975"/>
      <c r="H73" s="975"/>
      <c r="I73" s="975"/>
      <c r="J73" s="975"/>
      <c r="K73" s="975"/>
      <c r="L73" s="975"/>
      <c r="M73" s="975"/>
      <c r="N73" s="975"/>
      <c r="O73" s="975"/>
      <c r="P73" s="976"/>
      <c r="Q73" s="977">
        <v>4527</v>
      </c>
      <c r="R73" s="971"/>
      <c r="S73" s="971"/>
      <c r="T73" s="971"/>
      <c r="U73" s="971"/>
      <c r="V73" s="971">
        <v>4326</v>
      </c>
      <c r="W73" s="971"/>
      <c r="X73" s="971"/>
      <c r="Y73" s="971"/>
      <c r="Z73" s="971"/>
      <c r="AA73" s="971">
        <v>201</v>
      </c>
      <c r="AB73" s="971"/>
      <c r="AC73" s="971"/>
      <c r="AD73" s="971"/>
      <c r="AE73" s="971"/>
      <c r="AF73" s="971">
        <v>1060</v>
      </c>
      <c r="AG73" s="971"/>
      <c r="AH73" s="971"/>
      <c r="AI73" s="971"/>
      <c r="AJ73" s="971"/>
      <c r="AK73" s="971" t="s">
        <v>544</v>
      </c>
      <c r="AL73" s="971"/>
      <c r="AM73" s="971"/>
      <c r="AN73" s="971"/>
      <c r="AO73" s="971"/>
      <c r="AP73" s="971">
        <v>22070</v>
      </c>
      <c r="AQ73" s="971"/>
      <c r="AR73" s="971"/>
      <c r="AS73" s="971"/>
      <c r="AT73" s="971"/>
      <c r="AU73" s="971">
        <v>5070</v>
      </c>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2">
      <c r="A74" s="238">
        <v>7</v>
      </c>
      <c r="B74" s="974" t="s">
        <v>553</v>
      </c>
      <c r="C74" s="975"/>
      <c r="D74" s="975"/>
      <c r="E74" s="975"/>
      <c r="F74" s="975"/>
      <c r="G74" s="975"/>
      <c r="H74" s="975"/>
      <c r="I74" s="975"/>
      <c r="J74" s="975"/>
      <c r="K74" s="975"/>
      <c r="L74" s="975"/>
      <c r="M74" s="975"/>
      <c r="N74" s="975"/>
      <c r="O74" s="975"/>
      <c r="P74" s="976"/>
      <c r="Q74" s="977">
        <v>452</v>
      </c>
      <c r="R74" s="971"/>
      <c r="S74" s="971"/>
      <c r="T74" s="971"/>
      <c r="U74" s="971"/>
      <c r="V74" s="971">
        <v>233</v>
      </c>
      <c r="W74" s="971"/>
      <c r="X74" s="971"/>
      <c r="Y74" s="971"/>
      <c r="Z74" s="971"/>
      <c r="AA74" s="971">
        <v>220</v>
      </c>
      <c r="AB74" s="971"/>
      <c r="AC74" s="971"/>
      <c r="AD74" s="971"/>
      <c r="AE74" s="971"/>
      <c r="AF74" s="971">
        <v>220</v>
      </c>
      <c r="AG74" s="971"/>
      <c r="AH74" s="971"/>
      <c r="AI74" s="971"/>
      <c r="AJ74" s="971"/>
      <c r="AK74" s="971" t="s">
        <v>544</v>
      </c>
      <c r="AL74" s="971"/>
      <c r="AM74" s="971"/>
      <c r="AN74" s="971"/>
      <c r="AO74" s="971"/>
      <c r="AP74" s="971" t="s">
        <v>544</v>
      </c>
      <c r="AQ74" s="971"/>
      <c r="AR74" s="971"/>
      <c r="AS74" s="971"/>
      <c r="AT74" s="971"/>
      <c r="AU74" s="971" t="s">
        <v>544</v>
      </c>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2">
      <c r="A75" s="238">
        <v>8</v>
      </c>
      <c r="B75" s="974" t="s">
        <v>554</v>
      </c>
      <c r="C75" s="975"/>
      <c r="D75" s="975"/>
      <c r="E75" s="975"/>
      <c r="F75" s="975"/>
      <c r="G75" s="975"/>
      <c r="H75" s="975"/>
      <c r="I75" s="975"/>
      <c r="J75" s="975"/>
      <c r="K75" s="975"/>
      <c r="L75" s="975"/>
      <c r="M75" s="975"/>
      <c r="N75" s="975"/>
      <c r="O75" s="975"/>
      <c r="P75" s="976"/>
      <c r="Q75" s="978">
        <v>14</v>
      </c>
      <c r="R75" s="979"/>
      <c r="S75" s="979"/>
      <c r="T75" s="979"/>
      <c r="U75" s="980"/>
      <c r="V75" s="981">
        <v>13</v>
      </c>
      <c r="W75" s="979"/>
      <c r="X75" s="979"/>
      <c r="Y75" s="979"/>
      <c r="Z75" s="980"/>
      <c r="AA75" s="981">
        <v>1</v>
      </c>
      <c r="AB75" s="979"/>
      <c r="AC75" s="979"/>
      <c r="AD75" s="979"/>
      <c r="AE75" s="980"/>
      <c r="AF75" s="981">
        <v>1</v>
      </c>
      <c r="AG75" s="979"/>
      <c r="AH75" s="979"/>
      <c r="AI75" s="979"/>
      <c r="AJ75" s="980"/>
      <c r="AK75" s="981" t="s">
        <v>544</v>
      </c>
      <c r="AL75" s="979"/>
      <c r="AM75" s="979"/>
      <c r="AN75" s="979"/>
      <c r="AO75" s="980"/>
      <c r="AP75" s="981" t="s">
        <v>544</v>
      </c>
      <c r="AQ75" s="979"/>
      <c r="AR75" s="979"/>
      <c r="AS75" s="979"/>
      <c r="AT75" s="980"/>
      <c r="AU75" s="981" t="s">
        <v>544</v>
      </c>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2">
      <c r="A76" s="238">
        <v>9</v>
      </c>
      <c r="B76" s="974" t="s">
        <v>547</v>
      </c>
      <c r="C76" s="975"/>
      <c r="D76" s="975"/>
      <c r="E76" s="975"/>
      <c r="F76" s="975"/>
      <c r="G76" s="975"/>
      <c r="H76" s="975"/>
      <c r="I76" s="975"/>
      <c r="J76" s="975"/>
      <c r="K76" s="975"/>
      <c r="L76" s="975"/>
      <c r="M76" s="975"/>
      <c r="N76" s="975"/>
      <c r="O76" s="975"/>
      <c r="P76" s="976"/>
      <c r="Q76" s="978">
        <v>1440</v>
      </c>
      <c r="R76" s="979"/>
      <c r="S76" s="979"/>
      <c r="T76" s="979"/>
      <c r="U76" s="980"/>
      <c r="V76" s="981">
        <v>1433</v>
      </c>
      <c r="W76" s="979"/>
      <c r="X76" s="979"/>
      <c r="Y76" s="979"/>
      <c r="Z76" s="980"/>
      <c r="AA76" s="981">
        <v>7</v>
      </c>
      <c r="AB76" s="979"/>
      <c r="AC76" s="979"/>
      <c r="AD76" s="979"/>
      <c r="AE76" s="980"/>
      <c r="AF76" s="981">
        <v>7</v>
      </c>
      <c r="AG76" s="979"/>
      <c r="AH76" s="979"/>
      <c r="AI76" s="979"/>
      <c r="AJ76" s="980"/>
      <c r="AK76" s="981" t="s">
        <v>544</v>
      </c>
      <c r="AL76" s="979"/>
      <c r="AM76" s="979"/>
      <c r="AN76" s="979"/>
      <c r="AO76" s="980"/>
      <c r="AP76" s="981" t="s">
        <v>544</v>
      </c>
      <c r="AQ76" s="979"/>
      <c r="AR76" s="979"/>
      <c r="AS76" s="979"/>
      <c r="AT76" s="980"/>
      <c r="AU76" s="981" t="s">
        <v>544</v>
      </c>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2">
      <c r="A77" s="238">
        <v>10</v>
      </c>
      <c r="B77" s="974" t="s">
        <v>548</v>
      </c>
      <c r="C77" s="975"/>
      <c r="D77" s="975"/>
      <c r="E77" s="975"/>
      <c r="F77" s="975"/>
      <c r="G77" s="975"/>
      <c r="H77" s="975"/>
      <c r="I77" s="975"/>
      <c r="J77" s="975"/>
      <c r="K77" s="975"/>
      <c r="L77" s="975"/>
      <c r="M77" s="975"/>
      <c r="N77" s="975"/>
      <c r="O77" s="975"/>
      <c r="P77" s="976"/>
      <c r="Q77" s="978">
        <v>388762</v>
      </c>
      <c r="R77" s="979"/>
      <c r="S77" s="979"/>
      <c r="T77" s="979"/>
      <c r="U77" s="980"/>
      <c r="V77" s="981">
        <v>379528</v>
      </c>
      <c r="W77" s="979"/>
      <c r="X77" s="979"/>
      <c r="Y77" s="979"/>
      <c r="Z77" s="980"/>
      <c r="AA77" s="981">
        <v>9234</v>
      </c>
      <c r="AB77" s="979"/>
      <c r="AC77" s="979"/>
      <c r="AD77" s="979"/>
      <c r="AE77" s="980"/>
      <c r="AF77" s="981">
        <v>8886</v>
      </c>
      <c r="AG77" s="979"/>
      <c r="AH77" s="979"/>
      <c r="AI77" s="979"/>
      <c r="AJ77" s="980"/>
      <c r="AK77" s="981">
        <v>3256</v>
      </c>
      <c r="AL77" s="979"/>
      <c r="AM77" s="979"/>
      <c r="AN77" s="979"/>
      <c r="AO77" s="980"/>
      <c r="AP77" s="981" t="s">
        <v>544</v>
      </c>
      <c r="AQ77" s="979"/>
      <c r="AR77" s="979"/>
      <c r="AS77" s="979"/>
      <c r="AT77" s="980"/>
      <c r="AU77" s="981" t="s">
        <v>544</v>
      </c>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2">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2">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2">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2">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2">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2">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2">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2">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2">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2">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5">
      <c r="A88" s="240" t="s">
        <v>376</v>
      </c>
      <c r="B88" s="937" t="s">
        <v>399</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10994</v>
      </c>
      <c r="AG88" s="959"/>
      <c r="AH88" s="959"/>
      <c r="AI88" s="959"/>
      <c r="AJ88" s="959"/>
      <c r="AK88" s="963"/>
      <c r="AL88" s="963"/>
      <c r="AM88" s="963"/>
      <c r="AN88" s="963"/>
      <c r="AO88" s="963"/>
      <c r="AP88" s="959">
        <v>26249</v>
      </c>
      <c r="AQ88" s="959"/>
      <c r="AR88" s="959"/>
      <c r="AS88" s="959"/>
      <c r="AT88" s="959"/>
      <c r="AU88" s="959">
        <v>6039</v>
      </c>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376</v>
      </c>
      <c r="BR102" s="937" t="s">
        <v>400</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401</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402</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403</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404</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42" t="s">
        <v>405</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406</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2">
      <c r="A109" s="895" t="s">
        <v>407</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408</v>
      </c>
      <c r="AB109" s="896"/>
      <c r="AC109" s="896"/>
      <c r="AD109" s="896"/>
      <c r="AE109" s="897"/>
      <c r="AF109" s="898" t="s">
        <v>409</v>
      </c>
      <c r="AG109" s="896"/>
      <c r="AH109" s="896"/>
      <c r="AI109" s="896"/>
      <c r="AJ109" s="897"/>
      <c r="AK109" s="898" t="s">
        <v>294</v>
      </c>
      <c r="AL109" s="896"/>
      <c r="AM109" s="896"/>
      <c r="AN109" s="896"/>
      <c r="AO109" s="897"/>
      <c r="AP109" s="898" t="s">
        <v>410</v>
      </c>
      <c r="AQ109" s="896"/>
      <c r="AR109" s="896"/>
      <c r="AS109" s="896"/>
      <c r="AT109" s="929"/>
      <c r="AU109" s="895" t="s">
        <v>407</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408</v>
      </c>
      <c r="BR109" s="896"/>
      <c r="BS109" s="896"/>
      <c r="BT109" s="896"/>
      <c r="BU109" s="897"/>
      <c r="BV109" s="898" t="s">
        <v>409</v>
      </c>
      <c r="BW109" s="896"/>
      <c r="BX109" s="896"/>
      <c r="BY109" s="896"/>
      <c r="BZ109" s="897"/>
      <c r="CA109" s="898" t="s">
        <v>294</v>
      </c>
      <c r="CB109" s="896"/>
      <c r="CC109" s="896"/>
      <c r="CD109" s="896"/>
      <c r="CE109" s="897"/>
      <c r="CF109" s="936" t="s">
        <v>410</v>
      </c>
      <c r="CG109" s="936"/>
      <c r="CH109" s="936"/>
      <c r="CI109" s="936"/>
      <c r="CJ109" s="936"/>
      <c r="CK109" s="898" t="s">
        <v>411</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408</v>
      </c>
      <c r="DH109" s="896"/>
      <c r="DI109" s="896"/>
      <c r="DJ109" s="896"/>
      <c r="DK109" s="897"/>
      <c r="DL109" s="898" t="s">
        <v>409</v>
      </c>
      <c r="DM109" s="896"/>
      <c r="DN109" s="896"/>
      <c r="DO109" s="896"/>
      <c r="DP109" s="897"/>
      <c r="DQ109" s="898" t="s">
        <v>294</v>
      </c>
      <c r="DR109" s="896"/>
      <c r="DS109" s="896"/>
      <c r="DT109" s="896"/>
      <c r="DU109" s="897"/>
      <c r="DV109" s="898" t="s">
        <v>410</v>
      </c>
      <c r="DW109" s="896"/>
      <c r="DX109" s="896"/>
      <c r="DY109" s="896"/>
      <c r="DZ109" s="929"/>
    </row>
    <row r="110" spans="1:131" s="230" customFormat="1" ht="26.25" customHeight="1" x14ac:dyDescent="0.2">
      <c r="A110" s="807" t="s">
        <v>412</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2096521</v>
      </c>
      <c r="AB110" s="889"/>
      <c r="AC110" s="889"/>
      <c r="AD110" s="889"/>
      <c r="AE110" s="890"/>
      <c r="AF110" s="891">
        <v>2112796</v>
      </c>
      <c r="AG110" s="889"/>
      <c r="AH110" s="889"/>
      <c r="AI110" s="889"/>
      <c r="AJ110" s="890"/>
      <c r="AK110" s="891">
        <v>2155630</v>
      </c>
      <c r="AL110" s="889"/>
      <c r="AM110" s="889"/>
      <c r="AN110" s="889"/>
      <c r="AO110" s="890"/>
      <c r="AP110" s="892">
        <v>18.600000000000001</v>
      </c>
      <c r="AQ110" s="893"/>
      <c r="AR110" s="893"/>
      <c r="AS110" s="893"/>
      <c r="AT110" s="894"/>
      <c r="AU110" s="930" t="s">
        <v>69</v>
      </c>
      <c r="AV110" s="931"/>
      <c r="AW110" s="931"/>
      <c r="AX110" s="931"/>
      <c r="AY110" s="931"/>
      <c r="AZ110" s="860" t="s">
        <v>413</v>
      </c>
      <c r="BA110" s="808"/>
      <c r="BB110" s="808"/>
      <c r="BC110" s="808"/>
      <c r="BD110" s="808"/>
      <c r="BE110" s="808"/>
      <c r="BF110" s="808"/>
      <c r="BG110" s="808"/>
      <c r="BH110" s="808"/>
      <c r="BI110" s="808"/>
      <c r="BJ110" s="808"/>
      <c r="BK110" s="808"/>
      <c r="BL110" s="808"/>
      <c r="BM110" s="808"/>
      <c r="BN110" s="808"/>
      <c r="BO110" s="808"/>
      <c r="BP110" s="809"/>
      <c r="BQ110" s="861">
        <v>22052693</v>
      </c>
      <c r="BR110" s="842"/>
      <c r="BS110" s="842"/>
      <c r="BT110" s="842"/>
      <c r="BU110" s="842"/>
      <c r="BV110" s="842">
        <v>21442692</v>
      </c>
      <c r="BW110" s="842"/>
      <c r="BX110" s="842"/>
      <c r="BY110" s="842"/>
      <c r="BZ110" s="842"/>
      <c r="CA110" s="842">
        <v>19878385</v>
      </c>
      <c r="CB110" s="842"/>
      <c r="CC110" s="842"/>
      <c r="CD110" s="842"/>
      <c r="CE110" s="842"/>
      <c r="CF110" s="866">
        <v>171.4</v>
      </c>
      <c r="CG110" s="867"/>
      <c r="CH110" s="867"/>
      <c r="CI110" s="867"/>
      <c r="CJ110" s="867"/>
      <c r="CK110" s="926" t="s">
        <v>414</v>
      </c>
      <c r="CL110" s="819"/>
      <c r="CM110" s="860" t="s">
        <v>415</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30" customFormat="1" ht="26.25" customHeight="1" x14ac:dyDescent="0.2">
      <c r="A111" s="774" t="s">
        <v>416</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417</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418</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30" customFormat="1" ht="26.25" customHeight="1" x14ac:dyDescent="0.2">
      <c r="A112" s="912" t="s">
        <v>419</v>
      </c>
      <c r="B112" s="913"/>
      <c r="C112" s="752" t="s">
        <v>420</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421</v>
      </c>
      <c r="BA112" s="752"/>
      <c r="BB112" s="752"/>
      <c r="BC112" s="752"/>
      <c r="BD112" s="752"/>
      <c r="BE112" s="752"/>
      <c r="BF112" s="752"/>
      <c r="BG112" s="752"/>
      <c r="BH112" s="752"/>
      <c r="BI112" s="752"/>
      <c r="BJ112" s="752"/>
      <c r="BK112" s="752"/>
      <c r="BL112" s="752"/>
      <c r="BM112" s="752"/>
      <c r="BN112" s="752"/>
      <c r="BO112" s="752"/>
      <c r="BP112" s="753"/>
      <c r="BQ112" s="816">
        <v>4930520</v>
      </c>
      <c r="BR112" s="817"/>
      <c r="BS112" s="817"/>
      <c r="BT112" s="817"/>
      <c r="BU112" s="817"/>
      <c r="BV112" s="817">
        <v>4403604</v>
      </c>
      <c r="BW112" s="817"/>
      <c r="BX112" s="817"/>
      <c r="BY112" s="817"/>
      <c r="BZ112" s="817"/>
      <c r="CA112" s="817">
        <v>3816325</v>
      </c>
      <c r="CB112" s="817"/>
      <c r="CC112" s="817"/>
      <c r="CD112" s="817"/>
      <c r="CE112" s="817"/>
      <c r="CF112" s="875">
        <v>32.9</v>
      </c>
      <c r="CG112" s="876"/>
      <c r="CH112" s="876"/>
      <c r="CI112" s="876"/>
      <c r="CJ112" s="876"/>
      <c r="CK112" s="927"/>
      <c r="CL112" s="821"/>
      <c r="CM112" s="815" t="s">
        <v>422</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30" customFormat="1" ht="26.25" customHeight="1" x14ac:dyDescent="0.2">
      <c r="A113" s="914"/>
      <c r="B113" s="915"/>
      <c r="C113" s="752" t="s">
        <v>423</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447218</v>
      </c>
      <c r="AB113" s="919"/>
      <c r="AC113" s="919"/>
      <c r="AD113" s="919"/>
      <c r="AE113" s="920"/>
      <c r="AF113" s="921">
        <v>452017</v>
      </c>
      <c r="AG113" s="919"/>
      <c r="AH113" s="919"/>
      <c r="AI113" s="919"/>
      <c r="AJ113" s="920"/>
      <c r="AK113" s="921">
        <v>454669</v>
      </c>
      <c r="AL113" s="919"/>
      <c r="AM113" s="919"/>
      <c r="AN113" s="919"/>
      <c r="AO113" s="920"/>
      <c r="AP113" s="922">
        <v>3.9</v>
      </c>
      <c r="AQ113" s="923"/>
      <c r="AR113" s="923"/>
      <c r="AS113" s="923"/>
      <c r="AT113" s="924"/>
      <c r="AU113" s="932"/>
      <c r="AV113" s="933"/>
      <c r="AW113" s="933"/>
      <c r="AX113" s="933"/>
      <c r="AY113" s="933"/>
      <c r="AZ113" s="815" t="s">
        <v>424</v>
      </c>
      <c r="BA113" s="752"/>
      <c r="BB113" s="752"/>
      <c r="BC113" s="752"/>
      <c r="BD113" s="752"/>
      <c r="BE113" s="752"/>
      <c r="BF113" s="752"/>
      <c r="BG113" s="752"/>
      <c r="BH113" s="752"/>
      <c r="BI113" s="752"/>
      <c r="BJ113" s="752"/>
      <c r="BK113" s="752"/>
      <c r="BL113" s="752"/>
      <c r="BM113" s="752"/>
      <c r="BN113" s="752"/>
      <c r="BO113" s="752"/>
      <c r="BP113" s="753"/>
      <c r="BQ113" s="816">
        <v>6413207</v>
      </c>
      <c r="BR113" s="817"/>
      <c r="BS113" s="817"/>
      <c r="BT113" s="817"/>
      <c r="BU113" s="817"/>
      <c r="BV113" s="817">
        <v>6052383</v>
      </c>
      <c r="BW113" s="817"/>
      <c r="BX113" s="817"/>
      <c r="BY113" s="817"/>
      <c r="BZ113" s="817"/>
      <c r="CA113" s="817">
        <v>6038197</v>
      </c>
      <c r="CB113" s="817"/>
      <c r="CC113" s="817"/>
      <c r="CD113" s="817"/>
      <c r="CE113" s="817"/>
      <c r="CF113" s="875">
        <v>52.1</v>
      </c>
      <c r="CG113" s="876"/>
      <c r="CH113" s="876"/>
      <c r="CI113" s="876"/>
      <c r="CJ113" s="876"/>
      <c r="CK113" s="927"/>
      <c r="CL113" s="821"/>
      <c r="CM113" s="815" t="s">
        <v>425</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30" customFormat="1" ht="26.25" customHeight="1" x14ac:dyDescent="0.2">
      <c r="A114" s="914"/>
      <c r="B114" s="915"/>
      <c r="C114" s="752" t="s">
        <v>426</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513703</v>
      </c>
      <c r="AB114" s="780"/>
      <c r="AC114" s="780"/>
      <c r="AD114" s="780"/>
      <c r="AE114" s="781"/>
      <c r="AF114" s="782">
        <v>502389</v>
      </c>
      <c r="AG114" s="780"/>
      <c r="AH114" s="780"/>
      <c r="AI114" s="780"/>
      <c r="AJ114" s="781"/>
      <c r="AK114" s="782">
        <v>503631</v>
      </c>
      <c r="AL114" s="780"/>
      <c r="AM114" s="780"/>
      <c r="AN114" s="780"/>
      <c r="AO114" s="781"/>
      <c r="AP114" s="824">
        <v>4.3</v>
      </c>
      <c r="AQ114" s="825"/>
      <c r="AR114" s="825"/>
      <c r="AS114" s="825"/>
      <c r="AT114" s="826"/>
      <c r="AU114" s="932"/>
      <c r="AV114" s="933"/>
      <c r="AW114" s="933"/>
      <c r="AX114" s="933"/>
      <c r="AY114" s="933"/>
      <c r="AZ114" s="815" t="s">
        <v>427</v>
      </c>
      <c r="BA114" s="752"/>
      <c r="BB114" s="752"/>
      <c r="BC114" s="752"/>
      <c r="BD114" s="752"/>
      <c r="BE114" s="752"/>
      <c r="BF114" s="752"/>
      <c r="BG114" s="752"/>
      <c r="BH114" s="752"/>
      <c r="BI114" s="752"/>
      <c r="BJ114" s="752"/>
      <c r="BK114" s="752"/>
      <c r="BL114" s="752"/>
      <c r="BM114" s="752"/>
      <c r="BN114" s="752"/>
      <c r="BO114" s="752"/>
      <c r="BP114" s="753"/>
      <c r="BQ114" s="816">
        <v>1261604</v>
      </c>
      <c r="BR114" s="817"/>
      <c r="BS114" s="817"/>
      <c r="BT114" s="817"/>
      <c r="BU114" s="817"/>
      <c r="BV114" s="817">
        <v>1290079</v>
      </c>
      <c r="BW114" s="817"/>
      <c r="BX114" s="817"/>
      <c r="BY114" s="817"/>
      <c r="BZ114" s="817"/>
      <c r="CA114" s="817">
        <v>1206009</v>
      </c>
      <c r="CB114" s="817"/>
      <c r="CC114" s="817"/>
      <c r="CD114" s="817"/>
      <c r="CE114" s="817"/>
      <c r="CF114" s="875">
        <v>10.4</v>
      </c>
      <c r="CG114" s="876"/>
      <c r="CH114" s="876"/>
      <c r="CI114" s="876"/>
      <c r="CJ114" s="876"/>
      <c r="CK114" s="927"/>
      <c r="CL114" s="821"/>
      <c r="CM114" s="815" t="s">
        <v>428</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30" customFormat="1" ht="26.25" customHeight="1" x14ac:dyDescent="0.2">
      <c r="A115" s="914"/>
      <c r="B115" s="915"/>
      <c r="C115" s="752" t="s">
        <v>429</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430</v>
      </c>
      <c r="BA115" s="752"/>
      <c r="BB115" s="752"/>
      <c r="BC115" s="752"/>
      <c r="BD115" s="752"/>
      <c r="BE115" s="752"/>
      <c r="BF115" s="752"/>
      <c r="BG115" s="752"/>
      <c r="BH115" s="752"/>
      <c r="BI115" s="752"/>
      <c r="BJ115" s="752"/>
      <c r="BK115" s="752"/>
      <c r="BL115" s="752"/>
      <c r="BM115" s="752"/>
      <c r="BN115" s="752"/>
      <c r="BO115" s="752"/>
      <c r="BP115" s="753"/>
      <c r="BQ115" s="816">
        <v>1872</v>
      </c>
      <c r="BR115" s="817"/>
      <c r="BS115" s="817"/>
      <c r="BT115" s="817"/>
      <c r="BU115" s="817"/>
      <c r="BV115" s="817">
        <v>264</v>
      </c>
      <c r="BW115" s="817"/>
      <c r="BX115" s="817"/>
      <c r="BY115" s="817"/>
      <c r="BZ115" s="817"/>
      <c r="CA115" s="817" t="s">
        <v>122</v>
      </c>
      <c r="CB115" s="817"/>
      <c r="CC115" s="817"/>
      <c r="CD115" s="817"/>
      <c r="CE115" s="817"/>
      <c r="CF115" s="875" t="s">
        <v>122</v>
      </c>
      <c r="CG115" s="876"/>
      <c r="CH115" s="876"/>
      <c r="CI115" s="876"/>
      <c r="CJ115" s="876"/>
      <c r="CK115" s="927"/>
      <c r="CL115" s="821"/>
      <c r="CM115" s="815" t="s">
        <v>431</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30" customFormat="1" ht="26.25" customHeight="1" x14ac:dyDescent="0.2">
      <c r="A116" s="916"/>
      <c r="B116" s="917"/>
      <c r="C116" s="839" t="s">
        <v>432</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433</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434</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30"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435</v>
      </c>
      <c r="Z117" s="897"/>
      <c r="AA117" s="902">
        <v>3057442</v>
      </c>
      <c r="AB117" s="903"/>
      <c r="AC117" s="903"/>
      <c r="AD117" s="903"/>
      <c r="AE117" s="904"/>
      <c r="AF117" s="905">
        <v>3067202</v>
      </c>
      <c r="AG117" s="903"/>
      <c r="AH117" s="903"/>
      <c r="AI117" s="903"/>
      <c r="AJ117" s="904"/>
      <c r="AK117" s="905">
        <v>3113930</v>
      </c>
      <c r="AL117" s="903"/>
      <c r="AM117" s="903"/>
      <c r="AN117" s="903"/>
      <c r="AO117" s="904"/>
      <c r="AP117" s="906"/>
      <c r="AQ117" s="907"/>
      <c r="AR117" s="907"/>
      <c r="AS117" s="907"/>
      <c r="AT117" s="908"/>
      <c r="AU117" s="932"/>
      <c r="AV117" s="933"/>
      <c r="AW117" s="933"/>
      <c r="AX117" s="933"/>
      <c r="AY117" s="933"/>
      <c r="AZ117" s="863" t="s">
        <v>436</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437</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30" customFormat="1" ht="26.25" customHeight="1" x14ac:dyDescent="0.2">
      <c r="A118" s="895" t="s">
        <v>411</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408</v>
      </c>
      <c r="AB118" s="896"/>
      <c r="AC118" s="896"/>
      <c r="AD118" s="896"/>
      <c r="AE118" s="897"/>
      <c r="AF118" s="898" t="s">
        <v>409</v>
      </c>
      <c r="AG118" s="896"/>
      <c r="AH118" s="896"/>
      <c r="AI118" s="896"/>
      <c r="AJ118" s="897"/>
      <c r="AK118" s="898" t="s">
        <v>294</v>
      </c>
      <c r="AL118" s="896"/>
      <c r="AM118" s="896"/>
      <c r="AN118" s="896"/>
      <c r="AO118" s="897"/>
      <c r="AP118" s="899" t="s">
        <v>410</v>
      </c>
      <c r="AQ118" s="900"/>
      <c r="AR118" s="900"/>
      <c r="AS118" s="900"/>
      <c r="AT118" s="901"/>
      <c r="AU118" s="932"/>
      <c r="AV118" s="933"/>
      <c r="AW118" s="933"/>
      <c r="AX118" s="933"/>
      <c r="AY118" s="933"/>
      <c r="AZ118" s="838" t="s">
        <v>438</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439</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30" customFormat="1" ht="26.25" customHeight="1" x14ac:dyDescent="0.2">
      <c r="A119" s="818" t="s">
        <v>414</v>
      </c>
      <c r="B119" s="819"/>
      <c r="C119" s="860" t="s">
        <v>415</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51" t="s">
        <v>177</v>
      </c>
      <c r="BA119" s="251"/>
      <c r="BB119" s="251"/>
      <c r="BC119" s="251"/>
      <c r="BD119" s="251"/>
      <c r="BE119" s="251"/>
      <c r="BF119" s="251"/>
      <c r="BG119" s="251"/>
      <c r="BH119" s="251"/>
      <c r="BI119" s="251"/>
      <c r="BJ119" s="251"/>
      <c r="BK119" s="251"/>
      <c r="BL119" s="251"/>
      <c r="BM119" s="251"/>
      <c r="BN119" s="251"/>
      <c r="BO119" s="877" t="s">
        <v>440</v>
      </c>
      <c r="BP119" s="878"/>
      <c r="BQ119" s="879">
        <v>34659896</v>
      </c>
      <c r="BR119" s="845"/>
      <c r="BS119" s="845"/>
      <c r="BT119" s="845"/>
      <c r="BU119" s="845"/>
      <c r="BV119" s="845">
        <v>33189022</v>
      </c>
      <c r="BW119" s="845"/>
      <c r="BX119" s="845"/>
      <c r="BY119" s="845"/>
      <c r="BZ119" s="845"/>
      <c r="CA119" s="845">
        <v>30938916</v>
      </c>
      <c r="CB119" s="845"/>
      <c r="CC119" s="845"/>
      <c r="CD119" s="845"/>
      <c r="CE119" s="845"/>
      <c r="CF119" s="748"/>
      <c r="CG119" s="749"/>
      <c r="CH119" s="749"/>
      <c r="CI119" s="749"/>
      <c r="CJ119" s="834"/>
      <c r="CK119" s="928"/>
      <c r="CL119" s="823"/>
      <c r="CM119" s="838" t="s">
        <v>441</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30" customFormat="1" ht="26.25" customHeight="1" x14ac:dyDescent="0.2">
      <c r="A120" s="820"/>
      <c r="B120" s="821"/>
      <c r="C120" s="815" t="s">
        <v>418</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442</v>
      </c>
      <c r="AV120" s="881"/>
      <c r="AW120" s="881"/>
      <c r="AX120" s="881"/>
      <c r="AY120" s="882"/>
      <c r="AZ120" s="860" t="s">
        <v>443</v>
      </c>
      <c r="BA120" s="808"/>
      <c r="BB120" s="808"/>
      <c r="BC120" s="808"/>
      <c r="BD120" s="808"/>
      <c r="BE120" s="808"/>
      <c r="BF120" s="808"/>
      <c r="BG120" s="808"/>
      <c r="BH120" s="808"/>
      <c r="BI120" s="808"/>
      <c r="BJ120" s="808"/>
      <c r="BK120" s="808"/>
      <c r="BL120" s="808"/>
      <c r="BM120" s="808"/>
      <c r="BN120" s="808"/>
      <c r="BO120" s="808"/>
      <c r="BP120" s="809"/>
      <c r="BQ120" s="861">
        <v>8052021</v>
      </c>
      <c r="BR120" s="842"/>
      <c r="BS120" s="842"/>
      <c r="BT120" s="842"/>
      <c r="BU120" s="842"/>
      <c r="BV120" s="842">
        <v>7313887</v>
      </c>
      <c r="BW120" s="842"/>
      <c r="BX120" s="842"/>
      <c r="BY120" s="842"/>
      <c r="BZ120" s="842"/>
      <c r="CA120" s="842">
        <v>6426298</v>
      </c>
      <c r="CB120" s="842"/>
      <c r="CC120" s="842"/>
      <c r="CD120" s="842"/>
      <c r="CE120" s="842"/>
      <c r="CF120" s="866">
        <v>55.4</v>
      </c>
      <c r="CG120" s="867"/>
      <c r="CH120" s="867"/>
      <c r="CI120" s="867"/>
      <c r="CJ120" s="867"/>
      <c r="CK120" s="868" t="s">
        <v>444</v>
      </c>
      <c r="CL120" s="852"/>
      <c r="CM120" s="852"/>
      <c r="CN120" s="852"/>
      <c r="CO120" s="853"/>
      <c r="CP120" s="872" t="s">
        <v>393</v>
      </c>
      <c r="CQ120" s="873"/>
      <c r="CR120" s="873"/>
      <c r="CS120" s="873"/>
      <c r="CT120" s="873"/>
      <c r="CU120" s="873"/>
      <c r="CV120" s="873"/>
      <c r="CW120" s="873"/>
      <c r="CX120" s="873"/>
      <c r="CY120" s="873"/>
      <c r="CZ120" s="873"/>
      <c r="DA120" s="873"/>
      <c r="DB120" s="873"/>
      <c r="DC120" s="873"/>
      <c r="DD120" s="873"/>
      <c r="DE120" s="873"/>
      <c r="DF120" s="874"/>
      <c r="DG120" s="861">
        <v>4776312</v>
      </c>
      <c r="DH120" s="842"/>
      <c r="DI120" s="842"/>
      <c r="DJ120" s="842"/>
      <c r="DK120" s="842"/>
      <c r="DL120" s="842">
        <v>4343760</v>
      </c>
      <c r="DM120" s="842"/>
      <c r="DN120" s="842"/>
      <c r="DO120" s="842"/>
      <c r="DP120" s="842"/>
      <c r="DQ120" s="842">
        <v>3739487</v>
      </c>
      <c r="DR120" s="842"/>
      <c r="DS120" s="842"/>
      <c r="DT120" s="842"/>
      <c r="DU120" s="842"/>
      <c r="DV120" s="843">
        <v>32.299999999999997</v>
      </c>
      <c r="DW120" s="843"/>
      <c r="DX120" s="843"/>
      <c r="DY120" s="843"/>
      <c r="DZ120" s="844"/>
    </row>
    <row r="121" spans="1:130" s="230" customFormat="1" ht="26.25" customHeight="1" x14ac:dyDescent="0.2">
      <c r="A121" s="820"/>
      <c r="B121" s="821"/>
      <c r="C121" s="863" t="s">
        <v>445</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446</v>
      </c>
      <c r="BA121" s="752"/>
      <c r="BB121" s="752"/>
      <c r="BC121" s="752"/>
      <c r="BD121" s="752"/>
      <c r="BE121" s="752"/>
      <c r="BF121" s="752"/>
      <c r="BG121" s="752"/>
      <c r="BH121" s="752"/>
      <c r="BI121" s="752"/>
      <c r="BJ121" s="752"/>
      <c r="BK121" s="752"/>
      <c r="BL121" s="752"/>
      <c r="BM121" s="752"/>
      <c r="BN121" s="752"/>
      <c r="BO121" s="752"/>
      <c r="BP121" s="753"/>
      <c r="BQ121" s="816">
        <v>3930420</v>
      </c>
      <c r="BR121" s="817"/>
      <c r="BS121" s="817"/>
      <c r="BT121" s="817"/>
      <c r="BU121" s="817"/>
      <c r="BV121" s="817">
        <v>3455689</v>
      </c>
      <c r="BW121" s="817"/>
      <c r="BX121" s="817"/>
      <c r="BY121" s="817"/>
      <c r="BZ121" s="817"/>
      <c r="CA121" s="817">
        <v>3026971</v>
      </c>
      <c r="CB121" s="817"/>
      <c r="CC121" s="817"/>
      <c r="CD121" s="817"/>
      <c r="CE121" s="817"/>
      <c r="CF121" s="875">
        <v>26.1</v>
      </c>
      <c r="CG121" s="876"/>
      <c r="CH121" s="876"/>
      <c r="CI121" s="876"/>
      <c r="CJ121" s="876"/>
      <c r="CK121" s="869"/>
      <c r="CL121" s="855"/>
      <c r="CM121" s="855"/>
      <c r="CN121" s="855"/>
      <c r="CO121" s="856"/>
      <c r="CP121" s="835" t="s">
        <v>391</v>
      </c>
      <c r="CQ121" s="836"/>
      <c r="CR121" s="836"/>
      <c r="CS121" s="836"/>
      <c r="CT121" s="836"/>
      <c r="CU121" s="836"/>
      <c r="CV121" s="836"/>
      <c r="CW121" s="836"/>
      <c r="CX121" s="836"/>
      <c r="CY121" s="836"/>
      <c r="CZ121" s="836"/>
      <c r="DA121" s="836"/>
      <c r="DB121" s="836"/>
      <c r="DC121" s="836"/>
      <c r="DD121" s="836"/>
      <c r="DE121" s="836"/>
      <c r="DF121" s="837"/>
      <c r="DG121" s="816">
        <v>154208</v>
      </c>
      <c r="DH121" s="817"/>
      <c r="DI121" s="817"/>
      <c r="DJ121" s="817"/>
      <c r="DK121" s="817"/>
      <c r="DL121" s="817">
        <v>59844</v>
      </c>
      <c r="DM121" s="817"/>
      <c r="DN121" s="817"/>
      <c r="DO121" s="817"/>
      <c r="DP121" s="817"/>
      <c r="DQ121" s="817">
        <v>76838</v>
      </c>
      <c r="DR121" s="817"/>
      <c r="DS121" s="817"/>
      <c r="DT121" s="817"/>
      <c r="DU121" s="817"/>
      <c r="DV121" s="794">
        <v>0.7</v>
      </c>
      <c r="DW121" s="794"/>
      <c r="DX121" s="794"/>
      <c r="DY121" s="794"/>
      <c r="DZ121" s="795"/>
    </row>
    <row r="122" spans="1:130" s="230" customFormat="1" ht="26.25" customHeight="1" x14ac:dyDescent="0.2">
      <c r="A122" s="820"/>
      <c r="B122" s="821"/>
      <c r="C122" s="815" t="s">
        <v>428</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447</v>
      </c>
      <c r="BA122" s="839"/>
      <c r="BB122" s="839"/>
      <c r="BC122" s="839"/>
      <c r="BD122" s="839"/>
      <c r="BE122" s="839"/>
      <c r="BF122" s="839"/>
      <c r="BG122" s="839"/>
      <c r="BH122" s="839"/>
      <c r="BI122" s="839"/>
      <c r="BJ122" s="839"/>
      <c r="BK122" s="839"/>
      <c r="BL122" s="839"/>
      <c r="BM122" s="839"/>
      <c r="BN122" s="839"/>
      <c r="BO122" s="839"/>
      <c r="BP122" s="840"/>
      <c r="BQ122" s="879">
        <v>21245167</v>
      </c>
      <c r="BR122" s="845"/>
      <c r="BS122" s="845"/>
      <c r="BT122" s="845"/>
      <c r="BU122" s="845"/>
      <c r="BV122" s="845">
        <v>20336456</v>
      </c>
      <c r="BW122" s="845"/>
      <c r="BX122" s="845"/>
      <c r="BY122" s="845"/>
      <c r="BZ122" s="845"/>
      <c r="CA122" s="845">
        <v>19055334</v>
      </c>
      <c r="CB122" s="845"/>
      <c r="CC122" s="845"/>
      <c r="CD122" s="845"/>
      <c r="CE122" s="845"/>
      <c r="CF122" s="846">
        <v>164.3</v>
      </c>
      <c r="CG122" s="847"/>
      <c r="CH122" s="847"/>
      <c r="CI122" s="847"/>
      <c r="CJ122" s="847"/>
      <c r="CK122" s="869"/>
      <c r="CL122" s="855"/>
      <c r="CM122" s="855"/>
      <c r="CN122" s="855"/>
      <c r="CO122" s="856"/>
      <c r="CP122" s="835" t="s">
        <v>389</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30" customFormat="1" ht="26.25" customHeight="1" x14ac:dyDescent="0.2">
      <c r="A123" s="820"/>
      <c r="B123" s="821"/>
      <c r="C123" s="815" t="s">
        <v>434</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51" t="s">
        <v>177</v>
      </c>
      <c r="BA123" s="251"/>
      <c r="BB123" s="251"/>
      <c r="BC123" s="251"/>
      <c r="BD123" s="251"/>
      <c r="BE123" s="251"/>
      <c r="BF123" s="251"/>
      <c r="BG123" s="251"/>
      <c r="BH123" s="251"/>
      <c r="BI123" s="251"/>
      <c r="BJ123" s="251"/>
      <c r="BK123" s="251"/>
      <c r="BL123" s="251"/>
      <c r="BM123" s="251"/>
      <c r="BN123" s="251"/>
      <c r="BO123" s="877" t="s">
        <v>448</v>
      </c>
      <c r="BP123" s="878"/>
      <c r="BQ123" s="832">
        <v>33227608</v>
      </c>
      <c r="BR123" s="833"/>
      <c r="BS123" s="833"/>
      <c r="BT123" s="833"/>
      <c r="BU123" s="833"/>
      <c r="BV123" s="833">
        <v>31106032</v>
      </c>
      <c r="BW123" s="833"/>
      <c r="BX123" s="833"/>
      <c r="BY123" s="833"/>
      <c r="BZ123" s="833"/>
      <c r="CA123" s="833">
        <v>28508603</v>
      </c>
      <c r="CB123" s="833"/>
      <c r="CC123" s="833"/>
      <c r="CD123" s="833"/>
      <c r="CE123" s="833"/>
      <c r="CF123" s="748"/>
      <c r="CG123" s="749"/>
      <c r="CH123" s="749"/>
      <c r="CI123" s="749"/>
      <c r="CJ123" s="834"/>
      <c r="CK123" s="869"/>
      <c r="CL123" s="855"/>
      <c r="CM123" s="855"/>
      <c r="CN123" s="855"/>
      <c r="CO123" s="856"/>
      <c r="CP123" s="835" t="s">
        <v>390</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30" customFormat="1" ht="26.25" customHeight="1" thickBot="1" x14ac:dyDescent="0.25">
      <c r="A124" s="820"/>
      <c r="B124" s="821"/>
      <c r="C124" s="815" t="s">
        <v>437</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449</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12.6</v>
      </c>
      <c r="BR124" s="831"/>
      <c r="BS124" s="831"/>
      <c r="BT124" s="831"/>
      <c r="BU124" s="831"/>
      <c r="BV124" s="831">
        <v>18.5</v>
      </c>
      <c r="BW124" s="831"/>
      <c r="BX124" s="831"/>
      <c r="BY124" s="831"/>
      <c r="BZ124" s="831"/>
      <c r="CA124" s="831">
        <v>20.9</v>
      </c>
      <c r="CB124" s="831"/>
      <c r="CC124" s="831"/>
      <c r="CD124" s="831"/>
      <c r="CE124" s="831"/>
      <c r="CF124" s="726"/>
      <c r="CG124" s="727"/>
      <c r="CH124" s="727"/>
      <c r="CI124" s="727"/>
      <c r="CJ124" s="862"/>
      <c r="CK124" s="870"/>
      <c r="CL124" s="870"/>
      <c r="CM124" s="870"/>
      <c r="CN124" s="870"/>
      <c r="CO124" s="871"/>
      <c r="CP124" s="835" t="s">
        <v>450</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30" customFormat="1" ht="26.25" customHeight="1" x14ac:dyDescent="0.2">
      <c r="A125" s="820"/>
      <c r="B125" s="821"/>
      <c r="C125" s="815" t="s">
        <v>439</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451</v>
      </c>
      <c r="CL125" s="852"/>
      <c r="CM125" s="852"/>
      <c r="CN125" s="852"/>
      <c r="CO125" s="853"/>
      <c r="CP125" s="860" t="s">
        <v>452</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30" customFormat="1" ht="26.25" customHeight="1" thickBot="1" x14ac:dyDescent="0.25">
      <c r="A126" s="820"/>
      <c r="B126" s="821"/>
      <c r="C126" s="815" t="s">
        <v>441</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453</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30" customFormat="1" ht="26.25" customHeight="1" x14ac:dyDescent="0.2">
      <c r="A127" s="822"/>
      <c r="B127" s="823"/>
      <c r="C127" s="838" t="s">
        <v>454</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32"/>
      <c r="AV127" s="232"/>
      <c r="AW127" s="232"/>
      <c r="AX127" s="841" t="s">
        <v>455</v>
      </c>
      <c r="AY127" s="812"/>
      <c r="AZ127" s="812"/>
      <c r="BA127" s="812"/>
      <c r="BB127" s="812"/>
      <c r="BC127" s="812"/>
      <c r="BD127" s="812"/>
      <c r="BE127" s="813"/>
      <c r="BF127" s="811" t="s">
        <v>456</v>
      </c>
      <c r="BG127" s="812"/>
      <c r="BH127" s="812"/>
      <c r="BI127" s="812"/>
      <c r="BJ127" s="812"/>
      <c r="BK127" s="812"/>
      <c r="BL127" s="813"/>
      <c r="BM127" s="811" t="s">
        <v>457</v>
      </c>
      <c r="BN127" s="812"/>
      <c r="BO127" s="812"/>
      <c r="BP127" s="812"/>
      <c r="BQ127" s="812"/>
      <c r="BR127" s="812"/>
      <c r="BS127" s="813"/>
      <c r="BT127" s="811" t="s">
        <v>458</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459</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30" customFormat="1" ht="26.25" customHeight="1" thickBot="1" x14ac:dyDescent="0.25">
      <c r="A128" s="796" t="s">
        <v>460</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461</v>
      </c>
      <c r="X128" s="798"/>
      <c r="Y128" s="798"/>
      <c r="Z128" s="799"/>
      <c r="AA128" s="800">
        <v>372839</v>
      </c>
      <c r="AB128" s="801"/>
      <c r="AC128" s="801"/>
      <c r="AD128" s="801"/>
      <c r="AE128" s="802"/>
      <c r="AF128" s="803">
        <v>353967</v>
      </c>
      <c r="AG128" s="801"/>
      <c r="AH128" s="801"/>
      <c r="AI128" s="801"/>
      <c r="AJ128" s="802"/>
      <c r="AK128" s="803">
        <v>375410</v>
      </c>
      <c r="AL128" s="801"/>
      <c r="AM128" s="801"/>
      <c r="AN128" s="801"/>
      <c r="AO128" s="802"/>
      <c r="AP128" s="804"/>
      <c r="AQ128" s="805"/>
      <c r="AR128" s="805"/>
      <c r="AS128" s="805"/>
      <c r="AT128" s="806"/>
      <c r="AU128" s="232"/>
      <c r="AV128" s="232"/>
      <c r="AW128" s="232"/>
      <c r="AX128" s="807" t="s">
        <v>462</v>
      </c>
      <c r="AY128" s="808"/>
      <c r="AZ128" s="808"/>
      <c r="BA128" s="808"/>
      <c r="BB128" s="808"/>
      <c r="BC128" s="808"/>
      <c r="BD128" s="808"/>
      <c r="BE128" s="809"/>
      <c r="BF128" s="786" t="s">
        <v>122</v>
      </c>
      <c r="BG128" s="787"/>
      <c r="BH128" s="787"/>
      <c r="BI128" s="787"/>
      <c r="BJ128" s="787"/>
      <c r="BK128" s="787"/>
      <c r="BL128" s="810"/>
      <c r="BM128" s="786">
        <v>12.9</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463</v>
      </c>
      <c r="CQ128" s="730"/>
      <c r="CR128" s="730"/>
      <c r="CS128" s="730"/>
      <c r="CT128" s="730"/>
      <c r="CU128" s="730"/>
      <c r="CV128" s="730"/>
      <c r="CW128" s="730"/>
      <c r="CX128" s="730"/>
      <c r="CY128" s="730"/>
      <c r="CZ128" s="730"/>
      <c r="DA128" s="730"/>
      <c r="DB128" s="730"/>
      <c r="DC128" s="730"/>
      <c r="DD128" s="730"/>
      <c r="DE128" s="730"/>
      <c r="DF128" s="731"/>
      <c r="DG128" s="790">
        <v>1872</v>
      </c>
      <c r="DH128" s="791"/>
      <c r="DI128" s="791"/>
      <c r="DJ128" s="791"/>
      <c r="DK128" s="791"/>
      <c r="DL128" s="791">
        <v>264</v>
      </c>
      <c r="DM128" s="791"/>
      <c r="DN128" s="791"/>
      <c r="DO128" s="791"/>
      <c r="DP128" s="791"/>
      <c r="DQ128" s="791" t="s">
        <v>122</v>
      </c>
      <c r="DR128" s="791"/>
      <c r="DS128" s="791"/>
      <c r="DT128" s="791"/>
      <c r="DU128" s="791"/>
      <c r="DV128" s="792" t="s">
        <v>122</v>
      </c>
      <c r="DW128" s="792"/>
      <c r="DX128" s="792"/>
      <c r="DY128" s="792"/>
      <c r="DZ128" s="793"/>
    </row>
    <row r="129" spans="1:131" s="230" customFormat="1" ht="26.25" customHeight="1" x14ac:dyDescent="0.2">
      <c r="A129" s="774" t="s">
        <v>103</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464</v>
      </c>
      <c r="X129" s="777"/>
      <c r="Y129" s="777"/>
      <c r="Z129" s="778"/>
      <c r="AA129" s="779">
        <v>13336973</v>
      </c>
      <c r="AB129" s="780"/>
      <c r="AC129" s="780"/>
      <c r="AD129" s="780"/>
      <c r="AE129" s="781"/>
      <c r="AF129" s="782">
        <v>13183556</v>
      </c>
      <c r="AG129" s="780"/>
      <c r="AH129" s="780"/>
      <c r="AI129" s="780"/>
      <c r="AJ129" s="781"/>
      <c r="AK129" s="782">
        <v>13521383</v>
      </c>
      <c r="AL129" s="780"/>
      <c r="AM129" s="780"/>
      <c r="AN129" s="780"/>
      <c r="AO129" s="781"/>
      <c r="AP129" s="783"/>
      <c r="AQ129" s="784"/>
      <c r="AR129" s="784"/>
      <c r="AS129" s="784"/>
      <c r="AT129" s="785"/>
      <c r="AU129" s="233"/>
      <c r="AV129" s="233"/>
      <c r="AW129" s="233"/>
      <c r="AX129" s="751" t="s">
        <v>465</v>
      </c>
      <c r="AY129" s="752"/>
      <c r="AZ129" s="752"/>
      <c r="BA129" s="752"/>
      <c r="BB129" s="752"/>
      <c r="BC129" s="752"/>
      <c r="BD129" s="752"/>
      <c r="BE129" s="753"/>
      <c r="BF129" s="770" t="s">
        <v>122</v>
      </c>
      <c r="BG129" s="771"/>
      <c r="BH129" s="771"/>
      <c r="BI129" s="771"/>
      <c r="BJ129" s="771"/>
      <c r="BK129" s="771"/>
      <c r="BL129" s="772"/>
      <c r="BM129" s="770">
        <v>17.899999999999999</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774" t="s">
        <v>466</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467</v>
      </c>
      <c r="X130" s="777"/>
      <c r="Y130" s="777"/>
      <c r="Z130" s="778"/>
      <c r="AA130" s="779">
        <v>1991848</v>
      </c>
      <c r="AB130" s="780"/>
      <c r="AC130" s="780"/>
      <c r="AD130" s="780"/>
      <c r="AE130" s="781"/>
      <c r="AF130" s="782">
        <v>1949441</v>
      </c>
      <c r="AG130" s="780"/>
      <c r="AH130" s="780"/>
      <c r="AI130" s="780"/>
      <c r="AJ130" s="781"/>
      <c r="AK130" s="782">
        <v>1926811</v>
      </c>
      <c r="AL130" s="780"/>
      <c r="AM130" s="780"/>
      <c r="AN130" s="780"/>
      <c r="AO130" s="781"/>
      <c r="AP130" s="783"/>
      <c r="AQ130" s="784"/>
      <c r="AR130" s="784"/>
      <c r="AS130" s="784"/>
      <c r="AT130" s="785"/>
      <c r="AU130" s="233"/>
      <c r="AV130" s="233"/>
      <c r="AW130" s="233"/>
      <c r="AX130" s="751" t="s">
        <v>468</v>
      </c>
      <c r="AY130" s="752"/>
      <c r="AZ130" s="752"/>
      <c r="BA130" s="752"/>
      <c r="BB130" s="752"/>
      <c r="BC130" s="752"/>
      <c r="BD130" s="752"/>
      <c r="BE130" s="753"/>
      <c r="BF130" s="754">
        <v>6.6</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469</v>
      </c>
      <c r="X131" s="761"/>
      <c r="Y131" s="761"/>
      <c r="Z131" s="762"/>
      <c r="AA131" s="763">
        <v>11345125</v>
      </c>
      <c r="AB131" s="764"/>
      <c r="AC131" s="764"/>
      <c r="AD131" s="764"/>
      <c r="AE131" s="765"/>
      <c r="AF131" s="766">
        <v>11234115</v>
      </c>
      <c r="AG131" s="764"/>
      <c r="AH131" s="764"/>
      <c r="AI131" s="764"/>
      <c r="AJ131" s="765"/>
      <c r="AK131" s="766">
        <v>11594572</v>
      </c>
      <c r="AL131" s="764"/>
      <c r="AM131" s="764"/>
      <c r="AN131" s="764"/>
      <c r="AO131" s="765"/>
      <c r="AP131" s="767"/>
      <c r="AQ131" s="768"/>
      <c r="AR131" s="768"/>
      <c r="AS131" s="768"/>
      <c r="AT131" s="769"/>
      <c r="AU131" s="233"/>
      <c r="AV131" s="233"/>
      <c r="AW131" s="233"/>
      <c r="AX131" s="729" t="s">
        <v>470</v>
      </c>
      <c r="AY131" s="730"/>
      <c r="AZ131" s="730"/>
      <c r="BA131" s="730"/>
      <c r="BB131" s="730"/>
      <c r="BC131" s="730"/>
      <c r="BD131" s="730"/>
      <c r="BE131" s="731"/>
      <c r="BF131" s="732">
        <v>20.9</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738" t="s">
        <v>471</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472</v>
      </c>
      <c r="W132" s="742"/>
      <c r="X132" s="742"/>
      <c r="Y132" s="742"/>
      <c r="Z132" s="743"/>
      <c r="AA132" s="744">
        <v>6.1061909849999996</v>
      </c>
      <c r="AB132" s="745"/>
      <c r="AC132" s="745"/>
      <c r="AD132" s="745"/>
      <c r="AE132" s="746"/>
      <c r="AF132" s="747">
        <v>6.7988800190000003</v>
      </c>
      <c r="AG132" s="745"/>
      <c r="AH132" s="745"/>
      <c r="AI132" s="745"/>
      <c r="AJ132" s="746"/>
      <c r="AK132" s="747">
        <v>7.0007672559999996</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473</v>
      </c>
      <c r="W133" s="721"/>
      <c r="X133" s="721"/>
      <c r="Y133" s="721"/>
      <c r="Z133" s="722"/>
      <c r="AA133" s="723">
        <v>6.8</v>
      </c>
      <c r="AB133" s="724"/>
      <c r="AC133" s="724"/>
      <c r="AD133" s="724"/>
      <c r="AE133" s="725"/>
      <c r="AF133" s="723">
        <v>6.4</v>
      </c>
      <c r="AG133" s="724"/>
      <c r="AH133" s="724"/>
      <c r="AI133" s="724"/>
      <c r="AJ133" s="725"/>
      <c r="AK133" s="723">
        <v>6.6</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7lnR0+477m+Bgzna+pWyHbdKM9dSq8qvlWkZtmPm4Uwp9qLZPTtPvDIGkWITWpUXDTVSwupPPRNrTR/u2Eh+Sg==" saltValue="/G0ONxBLXeoB/BTA86TRa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265625" style="260" customWidth="1"/>
    <col min="121" max="121" width="0" style="259" hidden="1" customWidth="1"/>
    <col min="122" max="16384" width="9" style="259" hidden="1"/>
  </cols>
  <sheetData>
    <row r="1" spans="1:120" ht="13"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59"/>
    </row>
    <row r="17" spans="119:120" ht="13" x14ac:dyDescent="0.2">
      <c r="DP17" s="259"/>
    </row>
    <row r="18" spans="119:120" ht="13" x14ac:dyDescent="0.2"/>
    <row r="19" spans="119:120" ht="13" x14ac:dyDescent="0.2"/>
    <row r="20" spans="119:120" ht="13" x14ac:dyDescent="0.2">
      <c r="DO20" s="259"/>
      <c r="DP20" s="259"/>
    </row>
    <row r="21" spans="119:120" ht="13" x14ac:dyDescent="0.2">
      <c r="DP21" s="259"/>
    </row>
    <row r="22" spans="119:120" ht="13" x14ac:dyDescent="0.2"/>
    <row r="23" spans="119:120" ht="13" x14ac:dyDescent="0.2">
      <c r="DO23" s="259"/>
      <c r="DP23" s="259"/>
    </row>
    <row r="24" spans="119:120" ht="13" x14ac:dyDescent="0.2">
      <c r="DP24" s="259"/>
    </row>
    <row r="25" spans="119:120" ht="13" x14ac:dyDescent="0.2">
      <c r="DP25" s="259"/>
    </row>
    <row r="26" spans="119:120" ht="13" x14ac:dyDescent="0.2">
      <c r="DO26" s="259"/>
      <c r="DP26" s="259"/>
    </row>
    <row r="27" spans="119:120" ht="13" x14ac:dyDescent="0.2"/>
    <row r="28" spans="119:120" ht="13" x14ac:dyDescent="0.2">
      <c r="DO28" s="259"/>
      <c r="DP28" s="259"/>
    </row>
    <row r="29" spans="119:120" ht="13" x14ac:dyDescent="0.2">
      <c r="DP29" s="259"/>
    </row>
    <row r="30" spans="119:120" ht="13" x14ac:dyDescent="0.2"/>
    <row r="31" spans="119:120" ht="13" x14ac:dyDescent="0.2">
      <c r="DO31" s="259"/>
      <c r="DP31" s="259"/>
    </row>
    <row r="32" spans="119:120" ht="13" x14ac:dyDescent="0.2"/>
    <row r="33" spans="98:120" ht="13" x14ac:dyDescent="0.2">
      <c r="DO33" s="259"/>
      <c r="DP33" s="259"/>
    </row>
    <row r="34" spans="98:120" ht="13" x14ac:dyDescent="0.2">
      <c r="DM34" s="259"/>
    </row>
    <row r="35" spans="98:120" ht="13" x14ac:dyDescent="0.2">
      <c r="CT35" s="259"/>
      <c r="CU35" s="259"/>
      <c r="CV35" s="259"/>
      <c r="CY35" s="259"/>
      <c r="CZ35" s="259"/>
      <c r="DA35" s="259"/>
      <c r="DD35" s="259"/>
      <c r="DE35" s="259"/>
      <c r="DF35" s="259"/>
      <c r="DI35" s="259"/>
      <c r="DJ35" s="259"/>
      <c r="DK35" s="259"/>
      <c r="DM35" s="259"/>
      <c r="DN35" s="259"/>
      <c r="DO35" s="259"/>
      <c r="DP35" s="259"/>
    </row>
    <row r="36" spans="98:120" ht="13" x14ac:dyDescent="0.2"/>
    <row r="37" spans="98:120" ht="13" x14ac:dyDescent="0.2">
      <c r="CW37" s="259"/>
      <c r="DB37" s="259"/>
      <c r="DG37" s="259"/>
      <c r="DL37" s="259"/>
      <c r="DP37" s="259"/>
    </row>
    <row r="38" spans="98:120" ht="13"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59"/>
      <c r="DO49" s="259"/>
      <c r="DP49" s="259"/>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59"/>
      <c r="CS63" s="259"/>
      <c r="CX63" s="259"/>
      <c r="DC63" s="259"/>
      <c r="DH63" s="259"/>
    </row>
    <row r="64" spans="22:120" ht="13" x14ac:dyDescent="0.2">
      <c r="V64" s="259"/>
    </row>
    <row r="65" spans="15:120" ht="13"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 x14ac:dyDescent="0.2">
      <c r="Q66" s="259"/>
      <c r="S66" s="259"/>
      <c r="U66" s="259"/>
      <c r="DM66" s="259"/>
    </row>
    <row r="67" spans="15:120" ht="13"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 x14ac:dyDescent="0.2"/>
    <row r="69" spans="15:120" ht="13" x14ac:dyDescent="0.2"/>
    <row r="70" spans="15:120" ht="13" x14ac:dyDescent="0.2"/>
    <row r="71" spans="15:120" ht="13" x14ac:dyDescent="0.2"/>
    <row r="72" spans="15:120" ht="13" x14ac:dyDescent="0.2">
      <c r="DP72" s="259"/>
    </row>
    <row r="73" spans="15:120" ht="13" x14ac:dyDescent="0.2">
      <c r="DP73" s="259"/>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59"/>
      <c r="CX96" s="259"/>
      <c r="DC96" s="259"/>
      <c r="DH96" s="259"/>
    </row>
    <row r="97" spans="24:120" ht="13" x14ac:dyDescent="0.2">
      <c r="CS97" s="259"/>
      <c r="CX97" s="259"/>
      <c r="DC97" s="259"/>
      <c r="DH97" s="259"/>
      <c r="DP97" s="260" t="s">
        <v>474</v>
      </c>
    </row>
    <row r="98" spans="24:120" ht="13" hidden="1" x14ac:dyDescent="0.2">
      <c r="CS98" s="259"/>
      <c r="CX98" s="259"/>
      <c r="DC98" s="259"/>
      <c r="DH98" s="259"/>
    </row>
    <row r="99" spans="24:120" ht="13"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 hidden="1" x14ac:dyDescent="0.2">
      <c r="CT103" s="259"/>
      <c r="CV103" s="259"/>
      <c r="CW103" s="259"/>
      <c r="CY103" s="259"/>
      <c r="DA103" s="259"/>
      <c r="DB103" s="259"/>
      <c r="DD103" s="259"/>
      <c r="DF103" s="259"/>
      <c r="DG103" s="259"/>
      <c r="DI103" s="259"/>
      <c r="DK103" s="259"/>
      <c r="DL103" s="259"/>
      <c r="DM103" s="259"/>
      <c r="DN103" s="259"/>
      <c r="DO103" s="259"/>
      <c r="DP103" s="259"/>
    </row>
    <row r="104" spans="24:120" ht="13"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9aT1VW2IRAykw31ZwWjDmCVrhqzxkh6i9moQd3vz7GfJE9P+Rt2Mo/f0DO/Hy7Mhcqj+R5gGfBEqiu9OeIV9Tw==" saltValue="K+fxfFN35FiogbfWSr1qzA==" spinCount="100000"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60" customWidth="1"/>
    <col min="117" max="16384" width="9" style="259" hidden="1"/>
  </cols>
  <sheetData>
    <row r="1" spans="2:116" ht="13"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 x14ac:dyDescent="0.2"/>
    <row r="3" spans="2:116" ht="13" x14ac:dyDescent="0.2"/>
    <row r="4" spans="2:116" ht="13"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 x14ac:dyDescent="0.2"/>
    <row r="20" spans="9:116" ht="13" x14ac:dyDescent="0.2"/>
    <row r="21" spans="9:116" ht="13" x14ac:dyDescent="0.2">
      <c r="DL21" s="259"/>
    </row>
    <row r="22" spans="9:116" ht="13" x14ac:dyDescent="0.2">
      <c r="DI22" s="259"/>
      <c r="DJ22" s="259"/>
      <c r="DK22" s="259"/>
      <c r="DL22" s="259"/>
    </row>
    <row r="23" spans="9:116" ht="13" x14ac:dyDescent="0.2">
      <c r="CY23" s="259"/>
      <c r="CZ23" s="259"/>
      <c r="DA23" s="259"/>
      <c r="DB23" s="259"/>
      <c r="DC23" s="259"/>
      <c r="DD23" s="259"/>
      <c r="DE23" s="259"/>
      <c r="DF23" s="259"/>
      <c r="DG23" s="259"/>
      <c r="DH23" s="259"/>
      <c r="DI23" s="259"/>
      <c r="DJ23" s="259"/>
      <c r="DK23" s="259"/>
      <c r="DL23" s="259"/>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59"/>
      <c r="DA35" s="259"/>
      <c r="DB35" s="259"/>
      <c r="DC35" s="259"/>
      <c r="DD35" s="259"/>
      <c r="DE35" s="259"/>
      <c r="DF35" s="259"/>
      <c r="DG35" s="259"/>
      <c r="DH35" s="259"/>
      <c r="DI35" s="259"/>
      <c r="DJ35" s="259"/>
      <c r="DK35" s="259"/>
      <c r="DL35" s="259"/>
    </row>
    <row r="36" spans="15:116" ht="13" x14ac:dyDescent="0.2"/>
    <row r="37" spans="15:116" ht="13" x14ac:dyDescent="0.2">
      <c r="DL37" s="259"/>
    </row>
    <row r="38" spans="15:116" ht="13" x14ac:dyDescent="0.2">
      <c r="DI38" s="259"/>
      <c r="DJ38" s="259"/>
      <c r="DK38" s="259"/>
      <c r="DL38" s="259"/>
    </row>
    <row r="39" spans="15:116" ht="13" x14ac:dyDescent="0.2"/>
    <row r="40" spans="15:116" ht="13" x14ac:dyDescent="0.2"/>
    <row r="41" spans="15:116" ht="13" x14ac:dyDescent="0.2"/>
    <row r="42" spans="15:116" ht="13" x14ac:dyDescent="0.2"/>
    <row r="43" spans="15:116" ht="13"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 x14ac:dyDescent="0.2">
      <c r="DL44" s="259"/>
    </row>
    <row r="45" spans="15:116" ht="13" x14ac:dyDescent="0.2"/>
    <row r="46" spans="15:116" ht="13" x14ac:dyDescent="0.2">
      <c r="DA46" s="259"/>
      <c r="DB46" s="259"/>
      <c r="DC46" s="259"/>
      <c r="DD46" s="259"/>
      <c r="DE46" s="259"/>
      <c r="DF46" s="259"/>
      <c r="DG46" s="259"/>
      <c r="DH46" s="259"/>
      <c r="DI46" s="259"/>
      <c r="DJ46" s="259"/>
      <c r="DK46" s="259"/>
      <c r="DL46" s="259"/>
    </row>
    <row r="47" spans="15:116" ht="13" x14ac:dyDescent="0.2"/>
    <row r="48" spans="15:116" ht="13" x14ac:dyDescent="0.2"/>
    <row r="49" spans="104:116" ht="13" x14ac:dyDescent="0.2"/>
    <row r="50" spans="104:116" ht="13" x14ac:dyDescent="0.2">
      <c r="CZ50" s="259"/>
      <c r="DA50" s="259"/>
      <c r="DB50" s="259"/>
      <c r="DC50" s="259"/>
      <c r="DD50" s="259"/>
      <c r="DE50" s="259"/>
      <c r="DF50" s="259"/>
      <c r="DG50" s="259"/>
      <c r="DH50" s="259"/>
      <c r="DI50" s="259"/>
      <c r="DJ50" s="259"/>
      <c r="DK50" s="259"/>
      <c r="DL50" s="259"/>
    </row>
    <row r="51" spans="104:116" ht="13" x14ac:dyDescent="0.2"/>
    <row r="52" spans="104:116" ht="13" x14ac:dyDescent="0.2"/>
    <row r="53" spans="104:116" ht="13" x14ac:dyDescent="0.2">
      <c r="DL53" s="259"/>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59"/>
      <c r="DD67" s="259"/>
      <c r="DE67" s="259"/>
      <c r="DF67" s="259"/>
      <c r="DG67" s="259"/>
      <c r="DH67" s="259"/>
      <c r="DI67" s="259"/>
      <c r="DJ67" s="259"/>
      <c r="DK67" s="259"/>
      <c r="DL67" s="259"/>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CZ2KRl85eqkCzQpCh2XzdYniagS5+mrKDqpv6wgdFLngM0hskJjNxGuHDvr0lQ8RY+TvUkp84+OopIDoREGkdA==" saltValue="JumjwIqViCD+GMbR2dx8s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53125" style="261" customWidth="1"/>
    <col min="37" max="44" width="17" style="261" customWidth="1"/>
    <col min="45" max="45" width="6.08984375" style="268" customWidth="1"/>
    <col min="46" max="46" width="3" style="266" customWidth="1"/>
    <col min="47" max="47" width="19.08984375" style="261" hidden="1" customWidth="1"/>
    <col min="48" max="52" width="12.6328125" style="261" hidden="1" customWidth="1"/>
    <col min="53" max="16384" width="8.6328125" style="261" hidden="1"/>
  </cols>
  <sheetData>
    <row r="1" spans="1:46" ht="13" x14ac:dyDescent="0.2">
      <c r="AS1" s="262"/>
      <c r="AT1" s="262"/>
    </row>
    <row r="2" spans="1:46" ht="13" x14ac:dyDescent="0.2">
      <c r="AS2" s="262"/>
      <c r="AT2" s="262"/>
    </row>
    <row r="3" spans="1:46" ht="13" x14ac:dyDescent="0.2">
      <c r="AS3" s="262"/>
      <c r="AT3" s="262"/>
    </row>
    <row r="4" spans="1:46" ht="13" x14ac:dyDescent="0.2">
      <c r="AS4" s="262"/>
      <c r="AT4" s="262"/>
    </row>
    <row r="5" spans="1:46" ht="16.5" x14ac:dyDescent="0.2">
      <c r="A5" s="263" t="s">
        <v>475</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476</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8" t="s">
        <v>477</v>
      </c>
      <c r="AP7" s="272"/>
      <c r="AQ7" s="273" t="s">
        <v>478</v>
      </c>
      <c r="AR7" s="274"/>
    </row>
    <row r="8" spans="1:46" ht="13"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9"/>
      <c r="AP8" s="278" t="s">
        <v>479</v>
      </c>
      <c r="AQ8" s="279" t="s">
        <v>480</v>
      </c>
      <c r="AR8" s="280" t="s">
        <v>481</v>
      </c>
    </row>
    <row r="9" spans="1:46" ht="13"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0" t="s">
        <v>482</v>
      </c>
      <c r="AL9" s="1131"/>
      <c r="AM9" s="1131"/>
      <c r="AN9" s="1132"/>
      <c r="AO9" s="281">
        <v>3724841</v>
      </c>
      <c r="AP9" s="281">
        <v>69694</v>
      </c>
      <c r="AQ9" s="282">
        <v>90724</v>
      </c>
      <c r="AR9" s="283">
        <v>-23.2</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0" t="s">
        <v>483</v>
      </c>
      <c r="AL10" s="1131"/>
      <c r="AM10" s="1131"/>
      <c r="AN10" s="1132"/>
      <c r="AO10" s="284">
        <v>666728</v>
      </c>
      <c r="AP10" s="284">
        <v>12475</v>
      </c>
      <c r="AQ10" s="285">
        <v>11342</v>
      </c>
      <c r="AR10" s="286">
        <v>10</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0" t="s">
        <v>484</v>
      </c>
      <c r="AL11" s="1131"/>
      <c r="AM11" s="1131"/>
      <c r="AN11" s="1132"/>
      <c r="AO11" s="284">
        <v>46676</v>
      </c>
      <c r="AP11" s="284">
        <v>873</v>
      </c>
      <c r="AQ11" s="285">
        <v>1033</v>
      </c>
      <c r="AR11" s="286">
        <v>-15.5</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0" t="s">
        <v>485</v>
      </c>
      <c r="AL12" s="1131"/>
      <c r="AM12" s="1131"/>
      <c r="AN12" s="1132"/>
      <c r="AO12" s="284" t="s">
        <v>486</v>
      </c>
      <c r="AP12" s="284" t="s">
        <v>486</v>
      </c>
      <c r="AQ12" s="285">
        <v>16</v>
      </c>
      <c r="AR12" s="286" t="s">
        <v>486</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0" t="s">
        <v>487</v>
      </c>
      <c r="AL13" s="1131"/>
      <c r="AM13" s="1131"/>
      <c r="AN13" s="1132"/>
      <c r="AO13" s="284">
        <v>170669</v>
      </c>
      <c r="AP13" s="284">
        <v>3193</v>
      </c>
      <c r="AQ13" s="285">
        <v>3647</v>
      </c>
      <c r="AR13" s="286">
        <v>-12.4</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0" t="s">
        <v>488</v>
      </c>
      <c r="AL14" s="1131"/>
      <c r="AM14" s="1131"/>
      <c r="AN14" s="1132"/>
      <c r="AO14" s="284">
        <v>25984</v>
      </c>
      <c r="AP14" s="284">
        <v>486</v>
      </c>
      <c r="AQ14" s="285">
        <v>1693</v>
      </c>
      <c r="AR14" s="286">
        <v>-71.3</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3" t="s">
        <v>489</v>
      </c>
      <c r="AL15" s="1134"/>
      <c r="AM15" s="1134"/>
      <c r="AN15" s="1135"/>
      <c r="AO15" s="284">
        <v>-223192</v>
      </c>
      <c r="AP15" s="284">
        <v>-4176</v>
      </c>
      <c r="AQ15" s="285">
        <v>-4922</v>
      </c>
      <c r="AR15" s="286">
        <v>-15.2</v>
      </c>
    </row>
    <row r="16" spans="1:46" ht="13"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3" t="s">
        <v>177</v>
      </c>
      <c r="AL16" s="1134"/>
      <c r="AM16" s="1134"/>
      <c r="AN16" s="1135"/>
      <c r="AO16" s="284">
        <v>4411706</v>
      </c>
      <c r="AP16" s="284">
        <v>82545</v>
      </c>
      <c r="AQ16" s="285">
        <v>103533</v>
      </c>
      <c r="AR16" s="286">
        <v>-20.3</v>
      </c>
    </row>
    <row r="17" spans="1:46" ht="13"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490</v>
      </c>
      <c r="AL19" s="262"/>
      <c r="AM19" s="262"/>
      <c r="AN19" s="262"/>
      <c r="AO19" s="262"/>
      <c r="AP19" s="262"/>
      <c r="AQ19" s="262"/>
      <c r="AR19" s="262"/>
    </row>
    <row r="20" spans="1:46" ht="13"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491</v>
      </c>
      <c r="AP20" s="293" t="s">
        <v>492</v>
      </c>
      <c r="AQ20" s="294" t="s">
        <v>493</v>
      </c>
      <c r="AR20" s="295"/>
    </row>
    <row r="21" spans="1:46" s="301" customFormat="1" ht="13"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6" t="s">
        <v>494</v>
      </c>
      <c r="AL21" s="1137"/>
      <c r="AM21" s="1137"/>
      <c r="AN21" s="1138"/>
      <c r="AO21" s="297">
        <v>7.07</v>
      </c>
      <c r="AP21" s="298">
        <v>9.17</v>
      </c>
      <c r="AQ21" s="299">
        <v>-2.1</v>
      </c>
      <c r="AR21" s="267"/>
      <c r="AS21" s="300"/>
      <c r="AT21" s="296"/>
    </row>
    <row r="22" spans="1:46" s="301" customFormat="1" ht="13"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6" t="s">
        <v>495</v>
      </c>
      <c r="AL22" s="1137"/>
      <c r="AM22" s="1137"/>
      <c r="AN22" s="1138"/>
      <c r="AO22" s="302">
        <v>97.8</v>
      </c>
      <c r="AP22" s="303">
        <v>97.2</v>
      </c>
      <c r="AQ22" s="304">
        <v>0.6</v>
      </c>
      <c r="AR22" s="288"/>
      <c r="AS22" s="300"/>
      <c r="AT22" s="296"/>
    </row>
    <row r="23" spans="1:46" s="301" customFormat="1" ht="13"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 x14ac:dyDescent="0.2">
      <c r="A26" s="1129" t="s">
        <v>496</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67"/>
    </row>
    <row r="27" spans="1:46" ht="13" x14ac:dyDescent="0.2">
      <c r="A27" s="309"/>
      <c r="AO27" s="262"/>
      <c r="AP27" s="262"/>
      <c r="AQ27" s="262"/>
      <c r="AR27" s="262"/>
      <c r="AS27" s="262"/>
      <c r="AT27" s="262"/>
    </row>
    <row r="28" spans="1:46" ht="16.5" x14ac:dyDescent="0.2">
      <c r="A28" s="263" t="s">
        <v>497</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498</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8" t="s">
        <v>477</v>
      </c>
      <c r="AP30" s="272"/>
      <c r="AQ30" s="273" t="s">
        <v>478</v>
      </c>
      <c r="AR30" s="274"/>
    </row>
    <row r="31" spans="1:46" ht="13"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9"/>
      <c r="AP31" s="278" t="s">
        <v>479</v>
      </c>
      <c r="AQ31" s="279" t="s">
        <v>480</v>
      </c>
      <c r="AR31" s="280" t="s">
        <v>481</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0" t="s">
        <v>499</v>
      </c>
      <c r="AL32" s="1121"/>
      <c r="AM32" s="1121"/>
      <c r="AN32" s="1122"/>
      <c r="AO32" s="312">
        <v>2155630</v>
      </c>
      <c r="AP32" s="312">
        <v>40333</v>
      </c>
      <c r="AQ32" s="313">
        <v>59793</v>
      </c>
      <c r="AR32" s="314">
        <v>-32.5</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0" t="s">
        <v>500</v>
      </c>
      <c r="AL33" s="1121"/>
      <c r="AM33" s="1121"/>
      <c r="AN33" s="1122"/>
      <c r="AO33" s="312" t="s">
        <v>486</v>
      </c>
      <c r="AP33" s="312" t="s">
        <v>486</v>
      </c>
      <c r="AQ33" s="313" t="s">
        <v>486</v>
      </c>
      <c r="AR33" s="314" t="s">
        <v>486</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0" t="s">
        <v>501</v>
      </c>
      <c r="AL34" s="1121"/>
      <c r="AM34" s="1121"/>
      <c r="AN34" s="1122"/>
      <c r="AO34" s="312" t="s">
        <v>486</v>
      </c>
      <c r="AP34" s="312" t="s">
        <v>486</v>
      </c>
      <c r="AQ34" s="313" t="s">
        <v>486</v>
      </c>
      <c r="AR34" s="314" t="s">
        <v>486</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0" t="s">
        <v>502</v>
      </c>
      <c r="AL35" s="1121"/>
      <c r="AM35" s="1121"/>
      <c r="AN35" s="1122"/>
      <c r="AO35" s="312">
        <v>454669</v>
      </c>
      <c r="AP35" s="312">
        <v>8507</v>
      </c>
      <c r="AQ35" s="313">
        <v>14599</v>
      </c>
      <c r="AR35" s="314">
        <v>-41.7</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0" t="s">
        <v>503</v>
      </c>
      <c r="AL36" s="1121"/>
      <c r="AM36" s="1121"/>
      <c r="AN36" s="1122"/>
      <c r="AO36" s="312">
        <v>503631</v>
      </c>
      <c r="AP36" s="312">
        <v>9423</v>
      </c>
      <c r="AQ36" s="313">
        <v>2530</v>
      </c>
      <c r="AR36" s="314">
        <v>272.5</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0" t="s">
        <v>504</v>
      </c>
      <c r="AL37" s="1121"/>
      <c r="AM37" s="1121"/>
      <c r="AN37" s="1122"/>
      <c r="AO37" s="312" t="s">
        <v>486</v>
      </c>
      <c r="AP37" s="312" t="s">
        <v>486</v>
      </c>
      <c r="AQ37" s="313">
        <v>188</v>
      </c>
      <c r="AR37" s="314" t="s">
        <v>486</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3" t="s">
        <v>505</v>
      </c>
      <c r="AL38" s="1124"/>
      <c r="AM38" s="1124"/>
      <c r="AN38" s="1125"/>
      <c r="AO38" s="315" t="s">
        <v>486</v>
      </c>
      <c r="AP38" s="315" t="s">
        <v>486</v>
      </c>
      <c r="AQ38" s="316">
        <v>2</v>
      </c>
      <c r="AR38" s="304" t="s">
        <v>486</v>
      </c>
      <c r="AS38" s="311"/>
    </row>
    <row r="39" spans="1:46" ht="13"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3" t="s">
        <v>506</v>
      </c>
      <c r="AL39" s="1124"/>
      <c r="AM39" s="1124"/>
      <c r="AN39" s="1125"/>
      <c r="AO39" s="312">
        <v>-375410</v>
      </c>
      <c r="AP39" s="312">
        <v>-7024</v>
      </c>
      <c r="AQ39" s="313">
        <v>-4866</v>
      </c>
      <c r="AR39" s="314">
        <v>44.3</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0" t="s">
        <v>507</v>
      </c>
      <c r="AL40" s="1121"/>
      <c r="AM40" s="1121"/>
      <c r="AN40" s="1122"/>
      <c r="AO40" s="312">
        <v>-1926811</v>
      </c>
      <c r="AP40" s="312">
        <v>-36052</v>
      </c>
      <c r="AQ40" s="313">
        <v>-49341</v>
      </c>
      <c r="AR40" s="314">
        <v>-26.9</v>
      </c>
      <c r="AS40" s="311"/>
    </row>
    <row r="41" spans="1:46" ht="13"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6" t="s">
        <v>287</v>
      </c>
      <c r="AL41" s="1127"/>
      <c r="AM41" s="1127"/>
      <c r="AN41" s="1128"/>
      <c r="AO41" s="312">
        <v>811709</v>
      </c>
      <c r="AP41" s="312">
        <v>15187</v>
      </c>
      <c r="AQ41" s="313">
        <v>22906</v>
      </c>
      <c r="AR41" s="314">
        <v>-33.700000000000003</v>
      </c>
      <c r="AS41" s="311"/>
    </row>
    <row r="42" spans="1:46" ht="13"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508</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509</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3" t="s">
        <v>477</v>
      </c>
      <c r="AN49" s="1115" t="s">
        <v>510</v>
      </c>
      <c r="AO49" s="1116"/>
      <c r="AP49" s="1116"/>
      <c r="AQ49" s="1116"/>
      <c r="AR49" s="1117"/>
    </row>
    <row r="50" spans="1:44" ht="13"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4"/>
      <c r="AN50" s="328" t="s">
        <v>511</v>
      </c>
      <c r="AO50" s="329" t="s">
        <v>512</v>
      </c>
      <c r="AP50" s="330" t="s">
        <v>513</v>
      </c>
      <c r="AQ50" s="331" t="s">
        <v>514</v>
      </c>
      <c r="AR50" s="332" t="s">
        <v>515</v>
      </c>
    </row>
    <row r="51" spans="1:44" ht="13"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516</v>
      </c>
      <c r="AL51" s="325"/>
      <c r="AM51" s="333">
        <v>1126886</v>
      </c>
      <c r="AN51" s="334">
        <v>21740</v>
      </c>
      <c r="AO51" s="335">
        <v>14.6</v>
      </c>
      <c r="AP51" s="336">
        <v>74581</v>
      </c>
      <c r="AQ51" s="337">
        <v>7</v>
      </c>
      <c r="AR51" s="338">
        <v>7.6</v>
      </c>
    </row>
    <row r="52" spans="1:44" ht="13"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517</v>
      </c>
      <c r="AM52" s="341">
        <v>803723</v>
      </c>
      <c r="AN52" s="342">
        <v>15505</v>
      </c>
      <c r="AO52" s="343">
        <v>15.7</v>
      </c>
      <c r="AP52" s="344">
        <v>41563</v>
      </c>
      <c r="AQ52" s="345">
        <v>6.8</v>
      </c>
      <c r="AR52" s="346">
        <v>8.9</v>
      </c>
    </row>
    <row r="53" spans="1:44" ht="13"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518</v>
      </c>
      <c r="AL53" s="325"/>
      <c r="AM53" s="333">
        <v>1785512</v>
      </c>
      <c r="AN53" s="334">
        <v>34264</v>
      </c>
      <c r="AO53" s="335">
        <v>57.6</v>
      </c>
      <c r="AP53" s="336">
        <v>76347</v>
      </c>
      <c r="AQ53" s="337">
        <v>2.4</v>
      </c>
      <c r="AR53" s="338">
        <v>55.2</v>
      </c>
    </row>
    <row r="54" spans="1:44" ht="13"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517</v>
      </c>
      <c r="AM54" s="341">
        <v>1168183</v>
      </c>
      <c r="AN54" s="342">
        <v>22418</v>
      </c>
      <c r="AO54" s="343">
        <v>44.6</v>
      </c>
      <c r="AP54" s="344">
        <v>41762</v>
      </c>
      <c r="AQ54" s="345">
        <v>0.5</v>
      </c>
      <c r="AR54" s="346">
        <v>44.1</v>
      </c>
    </row>
    <row r="55" spans="1:44" ht="13"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519</v>
      </c>
      <c r="AL55" s="325"/>
      <c r="AM55" s="333">
        <v>1323427</v>
      </c>
      <c r="AN55" s="334">
        <v>25223</v>
      </c>
      <c r="AO55" s="335">
        <v>-26.4</v>
      </c>
      <c r="AP55" s="336">
        <v>71279</v>
      </c>
      <c r="AQ55" s="337">
        <v>-6.6</v>
      </c>
      <c r="AR55" s="338">
        <v>-19.8</v>
      </c>
    </row>
    <row r="56" spans="1:44" ht="13"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517</v>
      </c>
      <c r="AM56" s="341">
        <v>771917</v>
      </c>
      <c r="AN56" s="342">
        <v>14712</v>
      </c>
      <c r="AO56" s="343">
        <v>-34.4</v>
      </c>
      <c r="AP56" s="344">
        <v>36731</v>
      </c>
      <c r="AQ56" s="345">
        <v>-12</v>
      </c>
      <c r="AR56" s="346">
        <v>-22.4</v>
      </c>
    </row>
    <row r="57" spans="1:44" ht="13"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520</v>
      </c>
      <c r="AL57" s="325"/>
      <c r="AM57" s="333">
        <v>3138505</v>
      </c>
      <c r="AN57" s="334">
        <v>59213</v>
      </c>
      <c r="AO57" s="335">
        <v>134.80000000000001</v>
      </c>
      <c r="AP57" s="336">
        <v>74994</v>
      </c>
      <c r="AQ57" s="337">
        <v>5.2</v>
      </c>
      <c r="AR57" s="338">
        <v>129.6</v>
      </c>
    </row>
    <row r="58" spans="1:44" ht="13"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517</v>
      </c>
      <c r="AM58" s="341">
        <v>1838524</v>
      </c>
      <c r="AN58" s="342">
        <v>34687</v>
      </c>
      <c r="AO58" s="343">
        <v>135.80000000000001</v>
      </c>
      <c r="AP58" s="344">
        <v>36188</v>
      </c>
      <c r="AQ58" s="345">
        <v>-1.5</v>
      </c>
      <c r="AR58" s="346">
        <v>137.30000000000001</v>
      </c>
    </row>
    <row r="59" spans="1:44" ht="13"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521</v>
      </c>
      <c r="AL59" s="325"/>
      <c r="AM59" s="333">
        <v>1284587</v>
      </c>
      <c r="AN59" s="334">
        <v>24035</v>
      </c>
      <c r="AO59" s="335">
        <v>-59.4</v>
      </c>
      <c r="AP59" s="336">
        <v>71849</v>
      </c>
      <c r="AQ59" s="337">
        <v>-4.2</v>
      </c>
      <c r="AR59" s="338">
        <v>-55.2</v>
      </c>
    </row>
    <row r="60" spans="1:44" ht="13"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517</v>
      </c>
      <c r="AM60" s="341">
        <v>525164</v>
      </c>
      <c r="AN60" s="342">
        <v>9826</v>
      </c>
      <c r="AO60" s="343">
        <v>-71.7</v>
      </c>
      <c r="AP60" s="344">
        <v>36144</v>
      </c>
      <c r="AQ60" s="345">
        <v>-0.1</v>
      </c>
      <c r="AR60" s="346">
        <v>-71.599999999999994</v>
      </c>
    </row>
    <row r="61" spans="1:44" ht="13"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522</v>
      </c>
      <c r="AL61" s="347"/>
      <c r="AM61" s="348">
        <v>1731783</v>
      </c>
      <c r="AN61" s="349">
        <v>32895</v>
      </c>
      <c r="AO61" s="350">
        <v>24.2</v>
      </c>
      <c r="AP61" s="351">
        <v>73810</v>
      </c>
      <c r="AQ61" s="352">
        <v>0.8</v>
      </c>
      <c r="AR61" s="338">
        <v>23.4</v>
      </c>
    </row>
    <row r="62" spans="1:44" ht="13"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517</v>
      </c>
      <c r="AM62" s="341">
        <v>1021502</v>
      </c>
      <c r="AN62" s="342">
        <v>19430</v>
      </c>
      <c r="AO62" s="343">
        <v>18</v>
      </c>
      <c r="AP62" s="344">
        <v>38478</v>
      </c>
      <c r="AQ62" s="345">
        <v>-1.3</v>
      </c>
      <c r="AR62" s="346">
        <v>19.3</v>
      </c>
    </row>
    <row r="63" spans="1:44" ht="13"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 hidden="1" x14ac:dyDescent="0.2">
      <c r="AK70" s="262"/>
      <c r="AL70" s="262"/>
      <c r="AM70" s="262"/>
      <c r="AN70" s="262"/>
      <c r="AO70" s="262"/>
      <c r="AP70" s="262"/>
      <c r="AQ70" s="262"/>
      <c r="AR70" s="262"/>
    </row>
    <row r="71" spans="1:46" ht="13" hidden="1" x14ac:dyDescent="0.2">
      <c r="AK71" s="262"/>
      <c r="AL71" s="262"/>
      <c r="AM71" s="262"/>
      <c r="AN71" s="262"/>
      <c r="AO71" s="262"/>
      <c r="AP71" s="262"/>
      <c r="AQ71" s="262"/>
      <c r="AR71" s="262"/>
    </row>
    <row r="72" spans="1:46" ht="13" hidden="1" x14ac:dyDescent="0.2">
      <c r="AK72" s="262"/>
      <c r="AL72" s="262"/>
      <c r="AM72" s="262"/>
      <c r="AN72" s="262"/>
      <c r="AO72" s="262"/>
      <c r="AP72" s="262"/>
      <c r="AQ72" s="262"/>
      <c r="AR72" s="262"/>
    </row>
    <row r="73" spans="1:46" ht="13" hidden="1" x14ac:dyDescent="0.2">
      <c r="AK73" s="262"/>
      <c r="AL73" s="262"/>
      <c r="AM73" s="262"/>
      <c r="AN73" s="262"/>
      <c r="AO73" s="262"/>
      <c r="AP73" s="262"/>
      <c r="AQ73" s="262"/>
      <c r="AR73" s="262"/>
    </row>
  </sheetData>
  <sheetProtection algorithmName="SHA-512" hashValue="qqFWV50eRggqx8Z56MhtKYGNjJPtW4FPqcOMmIpKRsW+iUk3P+OvvRre4VelkXWmqDcGYQzKQhr5AFm99U/TNg==" saltValue="TmbKJCuogs1KKgHq3FGCy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 x14ac:dyDescent="0.2">
      <c r="B2" s="259"/>
      <c r="DG2" s="259"/>
    </row>
    <row r="3" spans="2:125" ht="13"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 x14ac:dyDescent="0.2"/>
    <row r="5" spans="2:125" ht="13" x14ac:dyDescent="0.2"/>
    <row r="6" spans="2:125" ht="13" x14ac:dyDescent="0.2"/>
    <row r="7" spans="2:125" ht="13" x14ac:dyDescent="0.2"/>
    <row r="8" spans="2:125" ht="13" x14ac:dyDescent="0.2"/>
    <row r="9" spans="2:125" ht="13" x14ac:dyDescent="0.2">
      <c r="DU9" s="259"/>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59"/>
    </row>
    <row r="18" spans="125:125" ht="13" x14ac:dyDescent="0.2"/>
    <row r="19" spans="125:125" ht="13" x14ac:dyDescent="0.2"/>
    <row r="20" spans="125:125" ht="13" x14ac:dyDescent="0.2">
      <c r="DU20" s="259"/>
    </row>
    <row r="21" spans="125:125" ht="13" x14ac:dyDescent="0.2">
      <c r="DU21" s="259"/>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59"/>
    </row>
    <row r="29" spans="125:125" ht="13" x14ac:dyDescent="0.2"/>
    <row r="30" spans="125:125" ht="13" x14ac:dyDescent="0.2"/>
    <row r="31" spans="125:125" ht="13" x14ac:dyDescent="0.2"/>
    <row r="32" spans="125:125" ht="13" x14ac:dyDescent="0.2"/>
    <row r="33" spans="2:125" ht="13" x14ac:dyDescent="0.2">
      <c r="B33" s="259"/>
      <c r="G33" s="259"/>
      <c r="I33" s="259"/>
    </row>
    <row r="34" spans="2:125" ht="13" x14ac:dyDescent="0.2">
      <c r="C34" s="259"/>
      <c r="P34" s="259"/>
      <c r="DE34" s="259"/>
      <c r="DH34" s="259"/>
    </row>
    <row r="35" spans="2:125" ht="13" x14ac:dyDescent="0.2">
      <c r="D35" s="259"/>
      <c r="E35" s="259"/>
      <c r="DG35" s="259"/>
      <c r="DJ35" s="259"/>
      <c r="DP35" s="259"/>
      <c r="DQ35" s="259"/>
      <c r="DR35" s="259"/>
      <c r="DS35" s="259"/>
      <c r="DT35" s="259"/>
      <c r="DU35" s="259"/>
    </row>
    <row r="36" spans="2:125" ht="13"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 x14ac:dyDescent="0.2">
      <c r="DU37" s="259"/>
    </row>
    <row r="38" spans="2:125" ht="13" x14ac:dyDescent="0.2">
      <c r="DT38" s="259"/>
      <c r="DU38" s="259"/>
    </row>
    <row r="39" spans="2:125" ht="13" x14ac:dyDescent="0.2"/>
    <row r="40" spans="2:125" ht="13" x14ac:dyDescent="0.2">
      <c r="DH40" s="259"/>
    </row>
    <row r="41" spans="2:125" ht="13" x14ac:dyDescent="0.2">
      <c r="DE41" s="259"/>
    </row>
    <row r="42" spans="2:125" ht="13" x14ac:dyDescent="0.2">
      <c r="DG42" s="259"/>
      <c r="DJ42" s="259"/>
    </row>
    <row r="43" spans="2:125" ht="13"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 x14ac:dyDescent="0.2">
      <c r="DU44" s="259"/>
    </row>
    <row r="45" spans="2:125" ht="13" x14ac:dyDescent="0.2"/>
    <row r="46" spans="2:125" ht="13" x14ac:dyDescent="0.2"/>
    <row r="47" spans="2:125" ht="13" x14ac:dyDescent="0.2"/>
    <row r="48" spans="2:125" ht="13" x14ac:dyDescent="0.2">
      <c r="DT48" s="259"/>
      <c r="DU48" s="259"/>
    </row>
    <row r="49" spans="120:125" ht="13" x14ac:dyDescent="0.2">
      <c r="DU49" s="259"/>
    </row>
    <row r="50" spans="120:125" ht="13" x14ac:dyDescent="0.2">
      <c r="DU50" s="259"/>
    </row>
    <row r="51" spans="120:125" ht="13" x14ac:dyDescent="0.2">
      <c r="DP51" s="259"/>
      <c r="DQ51" s="259"/>
      <c r="DR51" s="259"/>
      <c r="DS51" s="259"/>
      <c r="DT51" s="259"/>
      <c r="DU51" s="259"/>
    </row>
    <row r="52" spans="120:125" ht="13" x14ac:dyDescent="0.2"/>
    <row r="53" spans="120:125" ht="13" x14ac:dyDescent="0.2"/>
    <row r="54" spans="120:125" ht="13" x14ac:dyDescent="0.2">
      <c r="DU54" s="259"/>
    </row>
    <row r="55" spans="120:125" ht="13" x14ac:dyDescent="0.2"/>
    <row r="56" spans="120:125" ht="13" x14ac:dyDescent="0.2"/>
    <row r="57" spans="120:125" ht="13" x14ac:dyDescent="0.2"/>
    <row r="58" spans="120:125" ht="13" x14ac:dyDescent="0.2">
      <c r="DU58" s="259"/>
    </row>
    <row r="59" spans="120:125" ht="13" x14ac:dyDescent="0.2"/>
    <row r="60" spans="120:125" ht="13" x14ac:dyDescent="0.2"/>
    <row r="61" spans="120:125" ht="13" x14ac:dyDescent="0.2"/>
    <row r="62" spans="120:125" ht="13" x14ac:dyDescent="0.2"/>
    <row r="63" spans="120:125" ht="13" x14ac:dyDescent="0.2">
      <c r="DU63" s="259"/>
    </row>
    <row r="64" spans="120:125" ht="13" x14ac:dyDescent="0.2">
      <c r="DT64" s="259"/>
      <c r="DU64" s="259"/>
    </row>
    <row r="65" spans="123:125" ht="13" x14ac:dyDescent="0.2"/>
    <row r="66" spans="123:125" ht="13" x14ac:dyDescent="0.2"/>
    <row r="67" spans="123:125" ht="13" x14ac:dyDescent="0.2"/>
    <row r="68" spans="123:125" ht="13" x14ac:dyDescent="0.2"/>
    <row r="69" spans="123:125" ht="13" x14ac:dyDescent="0.2">
      <c r="DS69" s="259"/>
      <c r="DT69" s="259"/>
      <c r="DU69" s="259"/>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59"/>
    </row>
    <row r="83" spans="116:125" ht="13" x14ac:dyDescent="0.2">
      <c r="DM83" s="259"/>
      <c r="DN83" s="259"/>
      <c r="DO83" s="259"/>
      <c r="DP83" s="259"/>
      <c r="DQ83" s="259"/>
      <c r="DR83" s="259"/>
      <c r="DS83" s="259"/>
      <c r="DT83" s="259"/>
      <c r="DU83" s="259"/>
    </row>
    <row r="84" spans="116:125" ht="13" x14ac:dyDescent="0.2"/>
    <row r="85" spans="116:125" ht="13" x14ac:dyDescent="0.2"/>
    <row r="86" spans="116:125" ht="13" x14ac:dyDescent="0.2"/>
    <row r="87" spans="116:125" ht="13" x14ac:dyDescent="0.2"/>
    <row r="88" spans="116:125" ht="13" x14ac:dyDescent="0.2">
      <c r="DU88" s="259"/>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474</v>
      </c>
    </row>
    <row r="121" spans="125:125" ht="13.5" hidden="1" customHeight="1" x14ac:dyDescent="0.2">
      <c r="DU121" s="259"/>
    </row>
  </sheetData>
  <sheetProtection algorithmName="SHA-512" hashValue="pwW21/vunZ4EaevsifNUIgEX2SyZU1H+cJmpM9pp8YvYxnXtjG/Czv+TpTQxKzoVSIuEpUZiI7HRrPJ90DXmeA==" saltValue="1bnZgt5wBzYg/E26BfpDYA=="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 x14ac:dyDescent="0.2">
      <c r="B2" s="259"/>
      <c r="T2" s="259"/>
    </row>
    <row r="3" spans="1:125"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59"/>
      <c r="G33" s="259"/>
      <c r="I33" s="259"/>
    </row>
    <row r="34" spans="2:125" ht="13" x14ac:dyDescent="0.2">
      <c r="C34" s="259"/>
      <c r="P34" s="259"/>
      <c r="R34" s="259"/>
      <c r="U34" s="259"/>
    </row>
    <row r="35" spans="2:125" ht="13"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 x14ac:dyDescent="0.2">
      <c r="F36" s="259"/>
      <c r="H36" s="259"/>
      <c r="J36" s="259"/>
      <c r="K36" s="259"/>
      <c r="L36" s="259"/>
      <c r="M36" s="259"/>
      <c r="N36" s="259"/>
      <c r="O36" s="259"/>
      <c r="Q36" s="259"/>
      <c r="S36" s="259"/>
      <c r="V36" s="259"/>
    </row>
    <row r="37" spans="2:125" ht="13" x14ac:dyDescent="0.2"/>
    <row r="38" spans="2:125" ht="13" x14ac:dyDescent="0.2"/>
    <row r="39" spans="2:125" ht="13" x14ac:dyDescent="0.2"/>
    <row r="40" spans="2:125" ht="13" x14ac:dyDescent="0.2">
      <c r="U40" s="259"/>
    </row>
    <row r="41" spans="2:125" ht="13" x14ac:dyDescent="0.2">
      <c r="R41" s="259"/>
    </row>
    <row r="42" spans="2:125" ht="13"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 x14ac:dyDescent="0.2">
      <c r="Q43" s="259"/>
      <c r="S43" s="259"/>
      <c r="V43" s="259"/>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474</v>
      </c>
    </row>
  </sheetData>
  <sheetProtection algorithmName="SHA-512" hashValue="ViSTMIHETbhCQ0c1UftbBPESc61bToWi04DpVtak8xtE4zvRdPlxyBt+NNDopNMuDPIhRtWZYx+04ZC0DCpqCQ==" saltValue="SVnr3JEN1WyZro7cH/R92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524</v>
      </c>
      <c r="G46" s="8" t="s">
        <v>525</v>
      </c>
      <c r="H46" s="8" t="s">
        <v>526</v>
      </c>
      <c r="I46" s="8" t="s">
        <v>527</v>
      </c>
      <c r="J46" s="9" t="s">
        <v>528</v>
      </c>
    </row>
    <row r="47" spans="2:10" ht="57.75" customHeight="1" x14ac:dyDescent="0.2">
      <c r="B47" s="10"/>
      <c r="C47" s="1139" t="s">
        <v>3</v>
      </c>
      <c r="D47" s="1139"/>
      <c r="E47" s="1140"/>
      <c r="F47" s="11">
        <v>15.96</v>
      </c>
      <c r="G47" s="12">
        <v>17.079999999999998</v>
      </c>
      <c r="H47" s="12">
        <v>28.03</v>
      </c>
      <c r="I47" s="12">
        <v>26.65</v>
      </c>
      <c r="J47" s="13">
        <v>20.98</v>
      </c>
    </row>
    <row r="48" spans="2:10" ht="57.75" customHeight="1" x14ac:dyDescent="0.2">
      <c r="B48" s="14"/>
      <c r="C48" s="1141" t="s">
        <v>4</v>
      </c>
      <c r="D48" s="1141"/>
      <c r="E48" s="1142"/>
      <c r="F48" s="15">
        <v>3.68</v>
      </c>
      <c r="G48" s="16">
        <v>3.69</v>
      </c>
      <c r="H48" s="16">
        <v>4.03</v>
      </c>
      <c r="I48" s="16">
        <v>6.61</v>
      </c>
      <c r="J48" s="17">
        <v>4.54</v>
      </c>
    </row>
    <row r="49" spans="2:10" ht="57.75" customHeight="1" thickBot="1" x14ac:dyDescent="0.25">
      <c r="B49" s="18"/>
      <c r="C49" s="1143" t="s">
        <v>5</v>
      </c>
      <c r="D49" s="1143"/>
      <c r="E49" s="1144"/>
      <c r="F49" s="19" t="s">
        <v>529</v>
      </c>
      <c r="G49" s="20">
        <v>2.09</v>
      </c>
      <c r="H49" s="20">
        <v>12.47</v>
      </c>
      <c r="I49" s="20">
        <v>0.83</v>
      </c>
      <c r="J49" s="21" t="s">
        <v>530</v>
      </c>
    </row>
    <row r="50" spans="2:10" ht="13" x14ac:dyDescent="0.2"/>
  </sheetData>
  <sheetProtection algorithmName="SHA-512" hashValue="1U/kdY3DEV64fYiqYTisDwkERGlwWOXIHcAK2YNcD1PDXuKpJIBqHmtDLe3/PH8fxvlVNHC9q32L0dDTkcQZsw==" saltValue="zcGnj+LCw+MkT4zzvliX8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2025-03-06T05:04:41Z</cp:lastPrinted>
  <dcterms:created xsi:type="dcterms:W3CDTF">2025-02-19T01:10:58Z</dcterms:created>
  <dcterms:modified xsi:type="dcterms:W3CDTF">2025-03-14T05:32:31Z</dcterms:modified>
  <cp:category/>
</cp:coreProperties>
</file>