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koronaPDF\"/>
    </mc:Choice>
  </mc:AlternateContent>
  <xr:revisionPtr revIDLastSave="0" documentId="8_{7B09EA5A-0FED-428B-BD64-9737F60B2014}"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8" i="1" l="1"/>
  <c r="G13" i="1"/>
  <c r="G8" i="1"/>
  <c r="F10" i="1"/>
  <c r="F25" i="1"/>
  <c r="O25" i="1"/>
  <c r="G23" i="1" s="1"/>
</calcChain>
</file>

<file path=xl/sharedStrings.xml><?xml version="1.0" encoding="utf-8"?>
<sst xmlns="http://schemas.openxmlformats.org/spreadsheetml/2006/main" count="25" uniqueCount="22">
  <si>
    <t>オミクロン株 療養期間・待機期間の目安算定ツール</t>
    <phoneticPr fontId="1"/>
  </si>
  <si>
    <t>・このツールは、オミクロン株の陽性者又は濃厚接触者の療養期間・待機期間の目安を計算できます。</t>
    <phoneticPr fontId="1"/>
  </si>
  <si>
    <t>・デルタ株等の、オミクロン株以外の陽性者等については、異なる方法に基づく期間の算定が必要となりますのでご注意ください。</t>
    <phoneticPr fontId="1"/>
  </si>
  <si>
    <t>・算定結果は令和４年7月22日時点の国通知等に基づくものになります。</t>
    <phoneticPr fontId="1"/>
  </si>
  <si>
    <t>陽性者本人</t>
    <rPh sb="0" eb="3">
      <t>ヨウセイシャ</t>
    </rPh>
    <rPh sb="3" eb="5">
      <t>ホンニン</t>
    </rPh>
    <phoneticPr fontId="1"/>
  </si>
  <si>
    <t>発症日</t>
    <rPh sb="0" eb="3">
      <t>ハッショウビ</t>
    </rPh>
    <phoneticPr fontId="1"/>
  </si>
  <si>
    <t>症状が消失した日</t>
    <phoneticPr fontId="1"/>
  </si>
  <si>
    <t>療養期間：</t>
    <rPh sb="0" eb="4">
      <t>リョウヨウキカン</t>
    </rPh>
    <phoneticPr fontId="1"/>
  </si>
  <si>
    <t>（2）診断時に無症状だった場合</t>
    <rPh sb="7" eb="8">
      <t>ム</t>
    </rPh>
    <rPh sb="13" eb="15">
      <t>バアイ</t>
    </rPh>
    <phoneticPr fontId="1"/>
  </si>
  <si>
    <t>検体採取日</t>
    <rPh sb="0" eb="2">
      <t>ケンタイ</t>
    </rPh>
    <rPh sb="2" eb="4">
      <t>サイシュ</t>
    </rPh>
    <rPh sb="4" eb="5">
      <t>ヒ</t>
    </rPh>
    <phoneticPr fontId="1"/>
  </si>
  <si>
    <t>濃厚接触者</t>
    <rPh sb="0" eb="5">
      <t>ノウコウセッショクシャ</t>
    </rPh>
    <phoneticPr fontId="1"/>
  </si>
  <si>
    <t>陽性者との最終接触日</t>
    <phoneticPr fontId="1"/>
  </si>
  <si>
    <t>（1）同居者以外の陽性者と接触した場合、</t>
    <rPh sb="3" eb="6">
      <t>ドウキョシャ</t>
    </rPh>
    <rPh sb="6" eb="8">
      <t>イガイ</t>
    </rPh>
    <rPh sb="9" eb="12">
      <t>ヨウセイシャ</t>
    </rPh>
    <rPh sb="13" eb="15">
      <t>セッショク</t>
    </rPh>
    <rPh sb="17" eb="19">
      <t>バアイ</t>
    </rPh>
    <phoneticPr fontId="1"/>
  </si>
  <si>
    <t>（2）同居者が陽性者となった場合</t>
    <rPh sb="3" eb="6">
      <t>ドウキョシャ</t>
    </rPh>
    <rPh sb="7" eb="10">
      <t>ヨウセイシャ</t>
    </rPh>
    <rPh sb="14" eb="16">
      <t>バアイ</t>
    </rPh>
    <phoneticPr fontId="1"/>
  </si>
  <si>
    <t>陽性者の発症日</t>
    <rPh sb="0" eb="3">
      <t>ヨウセイシャ</t>
    </rPh>
    <rPh sb="4" eb="7">
      <t>ハッショウビ</t>
    </rPh>
    <phoneticPr fontId="1"/>
  </si>
  <si>
    <t>　※複数の陽性者と接触した場合は、一番発症が遅かった人との最終接触日を入力してください。</t>
    <phoneticPr fontId="1"/>
  </si>
  <si>
    <t>陽性者の検体採取日</t>
    <rPh sb="4" eb="8">
      <t>ケンタイサイシュ</t>
    </rPh>
    <rPh sb="8" eb="9">
      <t>ヒ</t>
    </rPh>
    <phoneticPr fontId="1"/>
  </si>
  <si>
    <t>陽性者の症状</t>
    <rPh sb="0" eb="3">
      <t>ヨウセイシャ</t>
    </rPh>
    <rPh sb="4" eb="6">
      <t>ショウジョウ</t>
    </rPh>
    <phoneticPr fontId="1"/>
  </si>
  <si>
    <t>（1）診断時に有症状だった場合（※症状がまだある場合は、症状消失後に再算定してください。）</t>
    <rPh sb="7" eb="8">
      <t>ユウ</t>
    </rPh>
    <rPh sb="13" eb="15">
      <t>バアイ</t>
    </rPh>
    <phoneticPr fontId="1"/>
  </si>
  <si>
    <t>（※感染対策をしていない場合は、早急に対策をしてください）</t>
    <phoneticPr fontId="1"/>
  </si>
  <si>
    <t>家庭内での
感染症対策開始日</t>
    <rPh sb="0" eb="3">
      <t>カテイナイ</t>
    </rPh>
    <phoneticPr fontId="1"/>
  </si>
  <si>
    <t xml:space="preserve">  　　同居者の陽性者が入院するなど、家庭内で感染対策を実施する前に接触機会がなくなった場合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</si>
</sst>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alignment vertical="center"/>
    </xf>
  </cellStyleXfs>
  <cellXfs count="24">
    <xf numFmtId="0" fontId="0" fillId="0" borderId="0" xfId="0">
      <alignment vertical="center"/>
    </xf>
    <xf numFmtId="0" fontId="4" fillId="0" borderId="0" xfId="0" applyFont="1">
      <alignment vertical="center"/>
    </xf>
    <xf numFmtId="176" fontId="0" fillId="2" borderId="1" xfId="0" applyNumberFormat="1" applyFill="1" applyBorder="1" applyAlignment="1" applyProtection="1">
      <alignment horizontal="center" vertical="center"/>
      <protection locked="0"/>
    </xf>
    <xf numFmtId="0" fontId="0" fillId="0" borderId="5" xfId="0" applyBorder="1">
      <alignment vertical="center"/>
    </xf>
    <xf numFmtId="0" fontId="0" fillId="0" borderId="6" xfId="0" applyBorder="1">
      <alignment vertical="center"/>
    </xf>
    <xf numFmtId="0" fontId="5" fillId="0" borderId="0" xfId="0" applyFont="1">
      <alignment vertical="center"/>
    </xf>
    <xf numFmtId="0" fontId="0" fillId="0" borderId="7" xfId="0" applyBorder="1">
      <alignment vertical="center"/>
    </xf>
    <xf numFmtId="0" fontId="0" fillId="0" borderId="8" xfId="0" applyBorder="1">
      <alignment vertical="center"/>
    </xf>
    <xf numFmtId="0" fontId="5" fillId="0" borderId="8" xfId="0" applyFont="1" applyBorder="1">
      <alignment vertical="center"/>
    </xf>
    <xf numFmtId="0" fontId="0" fillId="0" borderId="9" xfId="0" applyBorder="1">
      <alignment vertical="center"/>
    </xf>
    <xf numFmtId="176" fontId="0" fillId="0" borderId="0" xfId="0" applyNumberFormat="1">
      <alignment vertical="center"/>
    </xf>
    <xf numFmtId="0" fontId="2" fillId="0" borderId="0" xfId="0" applyFont="1">
      <alignment vertical="center"/>
    </xf>
    <xf numFmtId="176" fontId="0" fillId="0" borderId="0" xfId="0" applyNumberFormat="1" applyAlignment="1" applyProtection="1">
      <alignment horizontal="center" vertical="center"/>
      <protection locked="0"/>
    </xf>
    <xf numFmtId="0" fontId="0" fillId="0" borderId="0" xfId="0" applyAlignment="1">
      <alignment vertical="center" wrapText="1"/>
    </xf>
    <xf numFmtId="0" fontId="3" fillId="3" borderId="2"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4" borderId="3" xfId="0" applyFill="1" applyBorder="1">
      <alignment vertical="center"/>
    </xf>
    <xf numFmtId="0" fontId="0" fillId="4" borderId="4" xfId="0" applyFill="1" applyBorder="1">
      <alignment vertical="center"/>
    </xf>
    <xf numFmtId="0" fontId="3" fillId="4" borderId="2" xfId="0" applyFont="1" applyFill="1" applyBorder="1">
      <alignment vertical="center"/>
    </xf>
    <xf numFmtId="176" fontId="0" fillId="0" borderId="10" xfId="0" applyNumberFormat="1" applyBorder="1" applyAlignment="1">
      <alignment horizontal="center" vertical="center"/>
    </xf>
    <xf numFmtId="0" fontId="0" fillId="0" borderId="0" xfId="0" applyAlignment="1" applyProtection="1">
      <alignment horizontal="left" vertical="center"/>
      <protection locked="0"/>
    </xf>
    <xf numFmtId="0" fontId="0" fillId="0" borderId="0" xfId="0" applyProtection="1">
      <alignment vertical="center"/>
      <protection locked="0"/>
    </xf>
    <xf numFmtId="176" fontId="0" fillId="0" borderId="0" xfId="0" applyNumberFormat="1" applyProtection="1">
      <alignment vertical="center"/>
      <protection locked="0"/>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O$23"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21</xdr:row>
          <xdr:rowOff>190500</xdr:rowOff>
        </xdr:from>
        <xdr:to>
          <xdr:col>2</xdr:col>
          <xdr:colOff>762000</xdr:colOff>
          <xdr:row>23</xdr:row>
          <xdr:rowOff>31750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有症状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908050</xdr:colOff>
          <xdr:row>21</xdr:row>
          <xdr:rowOff>203200</xdr:rowOff>
        </xdr:from>
        <xdr:to>
          <xdr:col>3</xdr:col>
          <xdr:colOff>342900</xdr:colOff>
          <xdr:row>23</xdr:row>
          <xdr:rowOff>38100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無症状</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showGridLines="0" tabSelected="1" workbookViewId="0">
      <pane ySplit="1" topLeftCell="A14" activePane="bottomLeft" state="frozen"/>
      <selection pane="bottomLeft" activeCell="C8" sqref="C8"/>
    </sheetView>
  </sheetViews>
  <sheetFormatPr defaultRowHeight="18" x14ac:dyDescent="0.55000000000000004"/>
  <cols>
    <col min="1" max="1" width="5.58203125" customWidth="1"/>
    <col min="2" max="2" width="22.5" customWidth="1"/>
    <col min="3" max="3" width="17.08203125" customWidth="1"/>
    <col min="5" max="5" width="7.08203125" customWidth="1"/>
    <col min="6" max="6" width="11.33203125" customWidth="1"/>
    <col min="7" max="7" width="22.08203125" customWidth="1"/>
    <col min="15" max="15" width="14.58203125" hidden="1" customWidth="1"/>
  </cols>
  <sheetData>
    <row r="1" spans="1:9" ht="22.5" x14ac:dyDescent="0.55000000000000004">
      <c r="A1" s="1" t="s">
        <v>0</v>
      </c>
    </row>
    <row r="2" spans="1:9" x14ac:dyDescent="0.55000000000000004">
      <c r="A2" t="s">
        <v>1</v>
      </c>
    </row>
    <row r="3" spans="1:9" x14ac:dyDescent="0.55000000000000004">
      <c r="A3" t="s">
        <v>2</v>
      </c>
    </row>
    <row r="4" spans="1:9" x14ac:dyDescent="0.55000000000000004">
      <c r="A4" t="s">
        <v>3</v>
      </c>
    </row>
    <row r="6" spans="1:9" ht="20" x14ac:dyDescent="0.55000000000000004">
      <c r="A6" s="14" t="s">
        <v>4</v>
      </c>
      <c r="B6" s="15"/>
      <c r="C6" s="15"/>
      <c r="D6" s="15"/>
      <c r="E6" s="15"/>
      <c r="F6" s="15"/>
      <c r="G6" s="15"/>
      <c r="H6" s="15"/>
      <c r="I6" s="16"/>
    </row>
    <row r="7" spans="1:9" ht="18.5" thickBot="1" x14ac:dyDescent="0.6">
      <c r="A7" s="3" t="s">
        <v>18</v>
      </c>
      <c r="I7" s="4"/>
    </row>
    <row r="8" spans="1:9" ht="18.5" thickBot="1" x14ac:dyDescent="0.6">
      <c r="A8" s="3"/>
      <c r="B8" t="s">
        <v>5</v>
      </c>
      <c r="C8" s="2">
        <v>44717</v>
      </c>
      <c r="F8" s="11" t="s">
        <v>7</v>
      </c>
      <c r="G8" s="5" t="str">
        <f>IF(AND(C8&gt;0,C10&gt;0), TEXT(IF(C10+3&lt;C8+10,C8+10,C10+3), "yyyy年m月d日まで"),"")</f>
        <v>2022年6月18日まで</v>
      </c>
      <c r="I8" s="4"/>
    </row>
    <row r="9" spans="1:9" ht="6" customHeight="1" thickBot="1" x14ac:dyDescent="0.6">
      <c r="A9" s="3"/>
      <c r="C9" s="20"/>
      <c r="F9" s="11"/>
      <c r="G9" s="5"/>
      <c r="I9" s="4"/>
    </row>
    <row r="10" spans="1:9" ht="18.5" thickBot="1" x14ac:dyDescent="0.6">
      <c r="A10" s="3"/>
      <c r="B10" t="s">
        <v>6</v>
      </c>
      <c r="C10" s="2">
        <v>44727</v>
      </c>
      <c r="F10" s="5" t="str">
        <f>IF(C8=0,"発症日を入力してください。", IF(C10=0,"症状が消失した日を入力してください。",""))</f>
        <v/>
      </c>
      <c r="G10" s="5"/>
      <c r="I10" s="4"/>
    </row>
    <row r="11" spans="1:9" x14ac:dyDescent="0.55000000000000004">
      <c r="A11" s="3"/>
      <c r="I11" s="4"/>
    </row>
    <row r="12" spans="1:9" ht="18.5" thickBot="1" x14ac:dyDescent="0.6">
      <c r="A12" s="3" t="s">
        <v>8</v>
      </c>
      <c r="I12" s="4"/>
    </row>
    <row r="13" spans="1:9" ht="18.5" thickBot="1" x14ac:dyDescent="0.6">
      <c r="A13" s="3"/>
      <c r="B13" t="s">
        <v>9</v>
      </c>
      <c r="C13" s="2">
        <v>44722</v>
      </c>
      <c r="F13" s="11" t="s">
        <v>7</v>
      </c>
      <c r="G13" s="5" t="str">
        <f>IF(C13&gt;0, TEXT(C13+7, "yyyy年m月d日まで"),"")</f>
        <v>2022年6月17日まで</v>
      </c>
      <c r="I13" s="4"/>
    </row>
    <row r="14" spans="1:9" x14ac:dyDescent="0.55000000000000004">
      <c r="A14" s="6"/>
      <c r="B14" s="7"/>
      <c r="C14" s="7"/>
      <c r="D14" s="7"/>
      <c r="E14" s="7"/>
      <c r="F14" s="7"/>
      <c r="G14" s="8"/>
      <c r="H14" s="7"/>
      <c r="I14" s="9"/>
    </row>
    <row r="15" spans="1:9" ht="20" x14ac:dyDescent="0.55000000000000004">
      <c r="A15" s="19" t="s">
        <v>10</v>
      </c>
      <c r="B15" s="17"/>
      <c r="C15" s="17"/>
      <c r="D15" s="17"/>
      <c r="E15" s="17"/>
      <c r="F15" s="17"/>
      <c r="G15" s="17"/>
      <c r="H15" s="17"/>
      <c r="I15" s="18"/>
    </row>
    <row r="16" spans="1:9" x14ac:dyDescent="0.55000000000000004">
      <c r="A16" s="3" t="s">
        <v>12</v>
      </c>
      <c r="I16" s="4"/>
    </row>
    <row r="17" spans="1:15" ht="18.5" thickBot="1" x14ac:dyDescent="0.6">
      <c r="A17" s="3" t="s">
        <v>21</v>
      </c>
      <c r="I17" s="4"/>
    </row>
    <row r="18" spans="1:15" ht="18.5" thickBot="1" x14ac:dyDescent="0.6">
      <c r="A18" s="3"/>
      <c r="B18" t="s">
        <v>11</v>
      </c>
      <c r="C18" s="2">
        <v>44722</v>
      </c>
      <c r="F18" s="11" t="s">
        <v>7</v>
      </c>
      <c r="G18" s="5" t="str">
        <f>IF(C18&gt;0, TEXT(C18+5, "yyyy年m月d日まで"),"")</f>
        <v>2022年6月15日まで</v>
      </c>
      <c r="I18" s="4"/>
    </row>
    <row r="19" spans="1:15" ht="9" customHeight="1" x14ac:dyDescent="0.55000000000000004">
      <c r="A19" s="3"/>
      <c r="C19" s="12"/>
      <c r="F19" s="11"/>
      <c r="G19" s="5"/>
      <c r="I19" s="4"/>
    </row>
    <row r="20" spans="1:15" x14ac:dyDescent="0.55000000000000004">
      <c r="A20" s="3"/>
      <c r="B20" t="s">
        <v>15</v>
      </c>
      <c r="I20" s="4"/>
    </row>
    <row r="21" spans="1:15" x14ac:dyDescent="0.55000000000000004">
      <c r="A21" s="3"/>
      <c r="I21" s="4"/>
    </row>
    <row r="22" spans="1:15" x14ac:dyDescent="0.55000000000000004">
      <c r="A22" s="3" t="s">
        <v>13</v>
      </c>
      <c r="I22" s="4"/>
    </row>
    <row r="23" spans="1:15" x14ac:dyDescent="0.55000000000000004">
      <c r="A23" s="3"/>
      <c r="B23" t="s">
        <v>17</v>
      </c>
      <c r="F23" s="11" t="s">
        <v>7</v>
      </c>
      <c r="G23" s="5" t="str">
        <f>IF(O25&gt;0, TEXT(O25+5, "yyyy年m月d日まで"),"")</f>
        <v>2022年6月11日まで</v>
      </c>
      <c r="I23" s="4"/>
      <c r="O23" s="21">
        <v>1</v>
      </c>
    </row>
    <row r="24" spans="1:15" ht="6" customHeight="1" thickBot="1" x14ac:dyDescent="0.6">
      <c r="A24" s="3"/>
      <c r="F24" s="11"/>
      <c r="G24" s="5"/>
      <c r="I24" s="4"/>
      <c r="O24" s="22"/>
    </row>
    <row r="25" spans="1:15" ht="18.5" thickBot="1" x14ac:dyDescent="0.6">
      <c r="A25" s="3"/>
      <c r="B25" t="s">
        <v>14</v>
      </c>
      <c r="C25" s="2">
        <v>44717</v>
      </c>
      <c r="F25" s="5" t="str">
        <f>IF(O23=0, "陽性者の症状を選択してください。", IF(AND(O23=1,C25=0),"エラー　陽性者の発症日を入力してください。",IF(AND(O23=2,C27=0),"エラー　陽性者の検体採取日を入力してください。",IF(C29=0,"家庭内の感染症対策実施開始日を入力してください。",""))))</f>
        <v/>
      </c>
      <c r="I25" s="4"/>
      <c r="O25" s="23">
        <f>IF(O23=1,IF(AND(C25&gt;0,C29&gt;0),MAX(C25,C29),0), IF(AND(C27&gt;0,C29&gt;0), MAX(C27,C29),0))</f>
        <v>44718</v>
      </c>
    </row>
    <row r="26" spans="1:15" ht="6" customHeight="1" thickBot="1" x14ac:dyDescent="0.6">
      <c r="A26" s="3"/>
      <c r="C26" s="20"/>
      <c r="F26" s="5"/>
      <c r="I26" s="4"/>
      <c r="O26" s="10"/>
    </row>
    <row r="27" spans="1:15" ht="18.5" thickBot="1" x14ac:dyDescent="0.6">
      <c r="A27" s="3"/>
      <c r="B27" t="s">
        <v>16</v>
      </c>
      <c r="C27" s="2">
        <v>44719</v>
      </c>
      <c r="I27" s="4"/>
    </row>
    <row r="28" spans="1:15" ht="6" customHeight="1" thickBot="1" x14ac:dyDescent="0.6">
      <c r="A28" s="3"/>
      <c r="C28" s="20"/>
      <c r="I28" s="4"/>
    </row>
    <row r="29" spans="1:15" ht="36.5" thickBot="1" x14ac:dyDescent="0.6">
      <c r="A29" s="3"/>
      <c r="B29" s="13" t="s">
        <v>20</v>
      </c>
      <c r="C29" s="2">
        <v>44718</v>
      </c>
      <c r="I29" s="4"/>
    </row>
    <row r="30" spans="1:15" x14ac:dyDescent="0.55000000000000004">
      <c r="A30" s="3"/>
      <c r="B30" t="s">
        <v>19</v>
      </c>
      <c r="I30" s="4"/>
    </row>
    <row r="31" spans="1:15" x14ac:dyDescent="0.55000000000000004">
      <c r="A31" s="6"/>
      <c r="B31" s="7"/>
      <c r="C31" s="7"/>
      <c r="D31" s="7"/>
      <c r="E31" s="7"/>
      <c r="F31" s="7"/>
      <c r="G31" s="7"/>
      <c r="H31" s="7"/>
      <c r="I31" s="9"/>
    </row>
  </sheetData>
  <sheetProtection password="FBC1" sheet="1" objects="1" scenarios="1" selectLockedCells="1"/>
  <phoneticPr fontId="1"/>
  <conditionalFormatting sqref="C25">
    <cfRule type="expression" dxfId="1" priority="2">
      <formula>$O$23=2</formula>
    </cfRule>
  </conditionalFormatting>
  <conditionalFormatting sqref="C27">
    <cfRule type="expression" dxfId="0" priority="1">
      <formula>$O$23=1</formula>
    </cfRule>
  </conditionalFormatting>
  <dataValidations count="1">
    <dataValidation type="date" imeMode="off" operator="greaterThanOrEqual" allowBlank="1" showInputMessage="1" showErrorMessage="1" error="半角数字で日付を入力してください。（yyyy/m/d）" sqref="C8:C10 C13 C18:C19 C25:C29" xr:uid="{00000000-0002-0000-0000-000000000000}">
      <formula1>43831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xdr:col>
                    <xdr:colOff>57150</xdr:colOff>
                    <xdr:row>21</xdr:row>
                    <xdr:rowOff>190500</xdr:rowOff>
                  </from>
                  <to>
                    <xdr:col>2</xdr:col>
                    <xdr:colOff>762000</xdr:colOff>
                    <xdr:row>23</xdr:row>
                    <xdr:rowOff>31750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908050</xdr:colOff>
                    <xdr:row>21</xdr:row>
                    <xdr:rowOff>203200</xdr:rowOff>
                  </from>
                  <to>
                    <xdr:col>3</xdr:col>
                    <xdr:colOff>342900</xdr:colOff>
                    <xdr:row>23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R0303XXXX</dc:creator>
  <cp:lastModifiedBy>健康増進課08</cp:lastModifiedBy>
  <dcterms:created xsi:type="dcterms:W3CDTF">2022-08-22T08:59:06Z</dcterms:created>
  <dcterms:modified xsi:type="dcterms:W3CDTF">2022-09-02T00:19:49Z</dcterms:modified>
</cp:coreProperties>
</file>