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256" windowHeight="7776" activeTab="0"/>
  </bookViews>
  <sheets>
    <sheet name="入力と結果" sheetId="1" r:id="rId1"/>
    <sheet name="計算書" sheetId="2" r:id="rId2"/>
  </sheets>
  <definedNames>
    <definedName name="_xlnm.Print_Area" localSheetId="0">'入力と結果'!$A$1:$L$40</definedName>
  </definedNames>
  <calcPr fullCalcOnLoad="1"/>
</workbook>
</file>

<file path=xl/comments1.xml><?xml version="1.0" encoding="utf-8"?>
<comments xmlns="http://schemas.openxmlformats.org/spreadsheetml/2006/main">
  <authors>
    <author>kokuho07</author>
    <author>kokuho10</author>
  </authors>
  <commentList>
    <comment ref="E17" authorId="0">
      <text>
        <r>
          <rPr>
            <sz val="9"/>
            <rFont val="ＭＳ Ｐゴシック"/>
            <family val="3"/>
          </rPr>
          <t xml:space="preserve">この欄に前年の総所得額を入力してください。
※入力は半角数字で円単位。
</t>
        </r>
      </text>
    </comment>
    <comment ref="I17" authorId="0">
      <text>
        <r>
          <rPr>
            <sz val="9"/>
            <rFont val="ＭＳ Ｐゴシック"/>
            <family val="3"/>
          </rPr>
          <t xml:space="preserve">この欄に年齢を入力してください。
※入力は半角数字
入力を行わないと計算されません。
</t>
        </r>
      </text>
    </comment>
    <comment ref="E18" authorId="0">
      <text>
        <r>
          <rPr>
            <sz val="9"/>
            <rFont val="ＭＳ Ｐゴシック"/>
            <family val="3"/>
          </rPr>
          <t xml:space="preserve">この欄に前年の総所得額を入力してください。
※入力は半角数字で円単位。
</t>
        </r>
      </text>
    </comment>
    <comment ref="I18" authorId="0">
      <text>
        <r>
          <rPr>
            <sz val="9"/>
            <rFont val="ＭＳ Ｐゴシック"/>
            <family val="3"/>
          </rPr>
          <t xml:space="preserve">この欄に年齢を入力してください。
※入力は半角数字
入力を行わないと計算されません。
</t>
        </r>
      </text>
    </comment>
    <comment ref="E19" authorId="0">
      <text>
        <r>
          <rPr>
            <sz val="9"/>
            <rFont val="ＭＳ Ｐゴシック"/>
            <family val="3"/>
          </rPr>
          <t xml:space="preserve">この欄に前年の総所得額を入力してください。
※入力は半角数字で円単位。
</t>
        </r>
      </text>
    </comment>
    <comment ref="I19" authorId="0">
      <text>
        <r>
          <rPr>
            <sz val="9"/>
            <rFont val="ＭＳ Ｐゴシック"/>
            <family val="3"/>
          </rPr>
          <t xml:space="preserve">この欄に年齢を入力してください。
※入力は半角数字
入力を行わないと計算されません。
</t>
        </r>
      </text>
    </comment>
    <comment ref="E20" authorId="0">
      <text>
        <r>
          <rPr>
            <sz val="9"/>
            <rFont val="ＭＳ Ｐゴシック"/>
            <family val="3"/>
          </rPr>
          <t xml:space="preserve">この欄に前年の総所得額を入力してください。
※入力は半角数字で円単位。
</t>
        </r>
      </text>
    </comment>
    <comment ref="I20" authorId="0">
      <text>
        <r>
          <rPr>
            <sz val="9"/>
            <rFont val="ＭＳ Ｐゴシック"/>
            <family val="3"/>
          </rPr>
          <t xml:space="preserve">この欄に年齢を入力してください。
※入力は半角数字
入力を行わないと計算されません。
</t>
        </r>
      </text>
    </comment>
    <comment ref="E21" authorId="0">
      <text>
        <r>
          <rPr>
            <sz val="9"/>
            <rFont val="ＭＳ Ｐゴシック"/>
            <family val="3"/>
          </rPr>
          <t xml:space="preserve">この欄に前年の総所得額を入力してください。
※入力は半角数字で円単位。
</t>
        </r>
      </text>
    </comment>
    <comment ref="I21" authorId="0">
      <text>
        <r>
          <rPr>
            <sz val="9"/>
            <rFont val="ＭＳ Ｐゴシック"/>
            <family val="3"/>
          </rPr>
          <t xml:space="preserve">この欄に年齢を入力してください。
※入力は半角数字
入力を行わないと計算されません。
</t>
        </r>
      </text>
    </comment>
    <comment ref="I26" authorId="1">
      <text>
        <r>
          <rPr>
            <sz val="9"/>
            <rFont val="ＭＳ Ｐゴシック"/>
            <family val="3"/>
          </rPr>
          <t xml:space="preserve">計算結果は
下段にあります。
</t>
        </r>
      </text>
    </comment>
    <comment ref="F29" authorId="0">
      <text>
        <r>
          <rPr>
            <sz val="9"/>
            <rFont val="ＭＳ Ｐゴシック"/>
            <family val="3"/>
          </rPr>
          <t>国保に加入する世帯の年間国保税額</t>
        </r>
      </text>
    </comment>
    <comment ref="F34" authorId="0">
      <text>
        <r>
          <rPr>
            <sz val="9"/>
            <rFont val="ＭＳ Ｐゴシック"/>
            <family val="3"/>
          </rPr>
          <t>国保に加入する世帯の年間国保税額の12分の１が月額金額です。</t>
        </r>
      </text>
    </comment>
    <comment ref="F39" authorId="0">
      <text>
        <r>
          <rPr>
            <sz val="9"/>
            <rFont val="ＭＳ Ｐゴシック"/>
            <family val="3"/>
          </rPr>
          <t>国保加入月数の国保税額</t>
        </r>
      </text>
    </comment>
  </commentList>
</comments>
</file>

<file path=xl/comments2.xml><?xml version="1.0" encoding="utf-8"?>
<comments xmlns="http://schemas.openxmlformats.org/spreadsheetml/2006/main">
  <authors>
    <author>kokuho07</author>
  </authors>
  <commentList>
    <comment ref="D6" authorId="0">
      <text>
        <r>
          <rPr>
            <sz val="9"/>
            <rFont val="ＭＳ Ｐゴシック"/>
            <family val="3"/>
          </rPr>
          <t>所得額が43万円以下の場合，０表示します</t>
        </r>
      </text>
    </comment>
    <comment ref="D7" authorId="0">
      <text>
        <r>
          <rPr>
            <sz val="9"/>
            <rFont val="ＭＳ Ｐゴシック"/>
            <family val="3"/>
          </rPr>
          <t>所得額が43万円以下の場合，０表示します</t>
        </r>
      </text>
    </comment>
    <comment ref="D8" authorId="0">
      <text>
        <r>
          <rPr>
            <sz val="9"/>
            <rFont val="ＭＳ Ｐゴシック"/>
            <family val="3"/>
          </rPr>
          <t>所得額が43万円以下の場合，０表示します</t>
        </r>
      </text>
    </comment>
    <comment ref="D9" authorId="0">
      <text>
        <r>
          <rPr>
            <sz val="9"/>
            <rFont val="ＭＳ Ｐゴシック"/>
            <family val="3"/>
          </rPr>
          <t>所得額が43万円以下の場合，０表示します</t>
        </r>
      </text>
    </comment>
    <comment ref="D10" authorId="0">
      <text>
        <r>
          <rPr>
            <sz val="9"/>
            <rFont val="ＭＳ Ｐゴシック"/>
            <family val="3"/>
          </rPr>
          <t>所得額が43万円以下の場合，０表示します</t>
        </r>
      </text>
    </comment>
    <comment ref="D24" authorId="0">
      <text>
        <r>
          <rPr>
            <sz val="9"/>
            <rFont val="ＭＳ Ｐゴシック"/>
            <family val="3"/>
          </rPr>
          <t>所得額が43万円以下の場合，０表示します</t>
        </r>
      </text>
    </comment>
    <comment ref="D25" authorId="0">
      <text>
        <r>
          <rPr>
            <sz val="9"/>
            <rFont val="ＭＳ Ｐゴシック"/>
            <family val="3"/>
          </rPr>
          <t>所得額が43万円以下の場合，０表示します</t>
        </r>
      </text>
    </comment>
    <comment ref="D26" authorId="0">
      <text>
        <r>
          <rPr>
            <sz val="9"/>
            <rFont val="ＭＳ Ｐゴシック"/>
            <family val="3"/>
          </rPr>
          <t>所得額が43万円以下の場合，０表示します</t>
        </r>
      </text>
    </comment>
    <comment ref="D27" authorId="0">
      <text>
        <r>
          <rPr>
            <sz val="9"/>
            <rFont val="ＭＳ Ｐゴシック"/>
            <family val="3"/>
          </rPr>
          <t>所得額が43万円以下の場合，０表示します</t>
        </r>
      </text>
    </comment>
    <comment ref="D28" authorId="0">
      <text>
        <r>
          <rPr>
            <sz val="9"/>
            <rFont val="ＭＳ Ｐゴシック"/>
            <family val="3"/>
          </rPr>
          <t>所得額が43万円以下の場合，０表示します</t>
        </r>
      </text>
    </comment>
    <comment ref="D42" authorId="0">
      <text>
        <r>
          <rPr>
            <sz val="9"/>
            <rFont val="ＭＳ Ｐゴシック"/>
            <family val="3"/>
          </rPr>
          <t>所得額が43万円以下の場合，０表示します</t>
        </r>
      </text>
    </comment>
    <comment ref="D43" authorId="0">
      <text>
        <r>
          <rPr>
            <sz val="9"/>
            <rFont val="ＭＳ Ｐゴシック"/>
            <family val="3"/>
          </rPr>
          <t>所得額が43万円以下の場合，０表示します</t>
        </r>
      </text>
    </comment>
    <comment ref="D44" authorId="0">
      <text>
        <r>
          <rPr>
            <sz val="9"/>
            <rFont val="ＭＳ Ｐゴシック"/>
            <family val="3"/>
          </rPr>
          <t>所得額が43万円以下の場合，０表示します</t>
        </r>
      </text>
    </comment>
    <comment ref="D45" authorId="0">
      <text>
        <r>
          <rPr>
            <sz val="9"/>
            <rFont val="ＭＳ Ｐゴシック"/>
            <family val="3"/>
          </rPr>
          <t>所得額が43万円以下の場合，０表示します</t>
        </r>
      </text>
    </comment>
    <comment ref="D46" authorId="0">
      <text>
        <r>
          <rPr>
            <sz val="9"/>
            <rFont val="ＭＳ Ｐゴシック"/>
            <family val="3"/>
          </rPr>
          <t>所得額が43万円以下の場合，０表示します</t>
        </r>
      </text>
    </comment>
  </commentList>
</comments>
</file>

<file path=xl/sharedStrings.xml><?xml version="1.0" encoding="utf-8"?>
<sst xmlns="http://schemas.openxmlformats.org/spreadsheetml/2006/main" count="173" uniqueCount="60">
  <si>
    <t>●数値の入力は下記　　　　　　　　の部分で前年の総所得額・年齢を入力してください。</t>
  </si>
  <si>
    <t>　 加入月から翌年３月までの月割計算が表示されます。</t>
  </si>
  <si>
    <t>1人目</t>
  </si>
  <si>
    <t>円</t>
  </si>
  <si>
    <t>年齢→</t>
  </si>
  <si>
    <t>2人目</t>
  </si>
  <si>
    <t>3人目</t>
  </si>
  <si>
    <t>4人目</t>
  </si>
  <si>
    <t>5人目</t>
  </si>
  <si>
    <t>国保加入月</t>
  </si>
  <si>
    <t>月</t>
  </si>
  <si>
    <t>年　　　額</t>
  </si>
  <si>
    <t>Ｂ　支援金分</t>
  </si>
  <si>
    <t>Ｃ　介護保険分</t>
  </si>
  <si>
    <t>合計</t>
  </si>
  <si>
    <t>１ヶ月あたり</t>
  </si>
  <si>
    <t>加入月数</t>
  </si>
  <si>
    <t>国民健康保険分（医療分）</t>
  </si>
  <si>
    <t>（単位：円）</t>
  </si>
  <si>
    <t>●所得割</t>
  </si>
  <si>
    <t>加入者</t>
  </si>
  <si>
    <t>所得額</t>
  </si>
  <si>
    <t>基礎控除</t>
  </si>
  <si>
    <t>率</t>
  </si>
  <si>
    <t>所得割額</t>
  </si>
  <si>
    <t>-</t>
  </si>
  <si>
    <t>×</t>
  </si>
  <si>
    <t>＝</t>
  </si>
  <si>
    <t>●均等割</t>
  </si>
  <si>
    <t>（加入者１人ごとにかかるもの）</t>
  </si>
  <si>
    <t>加入者数</t>
  </si>
  <si>
    <t>均等割額</t>
  </si>
  <si>
    <t>人</t>
  </si>
  <si>
    <t>Ａ</t>
  </si>
  <si>
    <t>※１００円未満切捨て</t>
  </si>
  <si>
    <t>国民健康保険分（支援金分）</t>
  </si>
  <si>
    <t>Ｂ</t>
  </si>
  <si>
    <t>介護保険分</t>
  </si>
  <si>
    <t>４０歳以上６４歳以下該当</t>
  </si>
  <si>
    <t>Ｃ</t>
  </si>
  <si>
    <t>国民健康保険分（支援金分）合計（年額）※限度額１９万円</t>
  </si>
  <si>
    <r>
      <t>●</t>
    </r>
    <r>
      <rPr>
        <b/>
        <sz val="12"/>
        <rFont val="ＭＳ Ｐゴシック"/>
        <family val="3"/>
      </rPr>
      <t>国保税の最高限度額は９９万円です。</t>
    </r>
  </si>
  <si>
    <t>国民健康保険分（医療分）合計（年額）※限度額６３万円</t>
  </si>
  <si>
    <r>
      <t>介護保険分合計（年額）</t>
    </r>
    <r>
      <rPr>
        <b/>
        <sz val="12"/>
        <rFont val="ＭＳ Ｐゴシック"/>
        <family val="3"/>
      </rPr>
      <t>※限度額１７万円</t>
    </r>
  </si>
  <si>
    <r>
      <t>上記Ａ＋Ｂ＋Ｃ＝</t>
    </r>
    <r>
      <rPr>
        <b/>
        <sz val="14"/>
        <rFont val="ＭＳ Ｐゴシック"/>
        <family val="3"/>
      </rPr>
      <t>国民健康保険税合計（年額）</t>
    </r>
    <r>
      <rPr>
        <b/>
        <sz val="12"/>
        <rFont val="ＭＳ Ｐゴシック"/>
        <family val="3"/>
      </rPr>
      <t>※限度額９９万円</t>
    </r>
  </si>
  <si>
    <t>※２　年の途中で75歳になる人は、後期高齢者医療保険制度に移行します。</t>
  </si>
  <si>
    <t>※３　所得が基礎控除額43万円以下の場合は、軽減措置がありますが、このシートでは計算されません。</t>
  </si>
  <si>
    <t>※４　旧被扶養者（被用者保険から後期高齢者医療制度に移行することにより、被扶養者から国保に</t>
  </si>
  <si>
    <t>●上記※１・２・３・４に該当する場合は、計算結果と異なります。</t>
  </si>
  <si>
    <t>※所得がない人が加入する場合、所得欄は未入力でも年齢欄は必ず入力してください。</t>
  </si>
  <si>
    <t>　 年齢欄に記入がない場合、一人ひとりにかかる均等割が計算されませんので注意してください。</t>
  </si>
  <si>
    <t>●年度途中に国保に加入する場合は、国保加入月欄に数値を入力してください。</t>
  </si>
  <si>
    <t>※この仮計算表は、国保税を試算するためのシートです。おおよその目安にしてください。</t>
  </si>
  <si>
    <t>つくばみらい市国民健康保険税仮計算</t>
  </si>
  <si>
    <t>※１　年の途中で40歳または65歳になる人は、介護保険分が月割りで計算されます。</t>
  </si>
  <si>
    <t>令和４年度つくばみらい市国民健康保険税仮計算</t>
  </si>
  <si>
    <t>　　　なる65歳以上の方）は、減免の適用があります。所得割免除・均等割が5割減免となります。</t>
  </si>
  <si>
    <r>
      <t>国保に加入する方の</t>
    </r>
    <r>
      <rPr>
        <b/>
        <sz val="11"/>
        <rFont val="ＭＳ Ｐゴシック"/>
        <family val="3"/>
      </rPr>
      <t>令和３年中の所得額</t>
    </r>
    <r>
      <rPr>
        <sz val="11"/>
        <rFont val="ＭＳ Ｐゴシック"/>
        <family val="3"/>
      </rPr>
      <t>を加入者一人ひとり各項目入力してください（単位：円）</t>
    </r>
  </si>
  <si>
    <t>Ａ　基礎課税分</t>
  </si>
  <si>
    <t>（令和３年１月１日から１２月３１日までの所得）</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</si>
</sst>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円&quot;"/>
    <numFmt numFmtId="178" formatCode="0.0%"/>
    <numFmt numFmtId="179" formatCode="#,##0_ ;[Red]\-#,##0\ "/>
    <numFmt numFmtId="180" formatCode="#,##0_ "/>
    <numFmt numFmtId="181" formatCode="0&quot;歳&quot;"/>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34">
    <font>
      <sz val="11"/>
      <name val="ＭＳ Ｐゴシック"/>
      <family val="3"/>
    </font>
    <font>
      <b/>
      <sz val="14"/>
      <name val="HG丸ｺﾞｼｯｸM-PRO"/>
      <family val="3"/>
    </font>
    <font>
      <b/>
      <sz val="12"/>
      <name val="ＭＳ Ｐゴシック"/>
      <family val="3"/>
    </font>
    <font>
      <sz val="12"/>
      <name val="HGPｺﾞｼｯｸE"/>
      <family val="3"/>
    </font>
    <font>
      <b/>
      <sz val="14"/>
      <name val="ＭＳ Ｐゴシック"/>
      <family val="3"/>
    </font>
    <font>
      <b/>
      <sz val="11"/>
      <name val="ＭＳ Ｐゴシック"/>
      <family val="3"/>
    </font>
    <font>
      <b/>
      <sz val="16"/>
      <name val="ＭＳ Ｐゴシック"/>
      <family val="3"/>
    </font>
    <font>
      <b/>
      <sz val="12"/>
      <name val="HGPｺﾞｼｯｸE"/>
      <family val="3"/>
    </font>
    <font>
      <sz val="18"/>
      <name val="HGPｺﾞｼｯｸE"/>
      <family val="3"/>
    </font>
    <font>
      <sz val="22"/>
      <name val="HGPｺﾞｼｯｸE"/>
      <family val="3"/>
    </font>
    <font>
      <b/>
      <sz val="18"/>
      <name val="ＭＳ Ｐゴシック"/>
      <family val="3"/>
    </font>
    <font>
      <b/>
      <sz val="11"/>
      <color indexed="10"/>
      <name val="ＭＳ Ｐゴシック"/>
      <family val="3"/>
    </font>
    <font>
      <b/>
      <sz val="22"/>
      <name val="HGPｺﾞｼｯｸE"/>
      <family val="3"/>
    </font>
    <font>
      <sz val="11"/>
      <color indexed="8"/>
      <name val="ＭＳ Ｐゴシック"/>
      <family val="3"/>
    </font>
    <font>
      <sz val="11"/>
      <color indexed="9"/>
      <name val="ＭＳ Ｐゴシック"/>
      <family val="3"/>
    </font>
    <font>
      <b/>
      <sz val="11"/>
      <color indexed="8"/>
      <name val="ＭＳ Ｐゴシック"/>
      <family val="3"/>
    </font>
    <font>
      <sz val="11"/>
      <color indexed="10"/>
      <name val="ＭＳ Ｐゴシック"/>
      <family val="3"/>
    </font>
    <font>
      <b/>
      <sz val="11"/>
      <color indexed="52"/>
      <name val="ＭＳ Ｐゴシック"/>
      <family val="3"/>
    </font>
    <font>
      <b/>
      <sz val="13"/>
      <color indexed="54"/>
      <name val="ＭＳ Ｐゴシック"/>
      <family val="3"/>
    </font>
    <font>
      <sz val="11"/>
      <color indexed="17"/>
      <name val="ＭＳ Ｐゴシック"/>
      <family val="3"/>
    </font>
    <font>
      <b/>
      <sz val="11"/>
      <color indexed="9"/>
      <name val="ＭＳ Ｐゴシック"/>
      <family val="3"/>
    </font>
    <font>
      <sz val="11"/>
      <color indexed="20"/>
      <name val="ＭＳ Ｐゴシック"/>
      <family val="3"/>
    </font>
    <font>
      <sz val="18"/>
      <color indexed="54"/>
      <name val="ＭＳ Ｐゴシック"/>
      <family val="3"/>
    </font>
    <font>
      <b/>
      <sz val="15"/>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0"/>
      <name val="ＭＳ Ｐゴシック"/>
      <family val="3"/>
    </font>
    <font>
      <sz val="11"/>
      <color indexed="62"/>
      <name val="ＭＳ Ｐゴシック"/>
      <family val="3"/>
    </font>
    <font>
      <sz val="11"/>
      <color indexed="52"/>
      <name val="ＭＳ Ｐゴシック"/>
      <family val="3"/>
    </font>
    <font>
      <sz val="9"/>
      <name val="ＭＳ Ｐゴシック"/>
      <family val="3"/>
    </font>
    <font>
      <sz val="6"/>
      <name val="ＭＳ Ｐゴシック"/>
      <family val="3"/>
    </font>
    <font>
      <sz val="22"/>
      <color indexed="8"/>
      <name val="HGPｺﾞｼｯｸE"/>
      <family val="3"/>
    </font>
    <font>
      <b/>
      <sz val="8"/>
      <name val="ＭＳ Ｐゴシック"/>
      <family val="2"/>
    </font>
  </fonts>
  <fills count="21">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3"/>
        <bgColor indexed="64"/>
      </patternFill>
    </fill>
    <fill>
      <patternFill patternType="solid">
        <fgColor indexed="15"/>
        <bgColor indexed="64"/>
      </patternFill>
    </fill>
    <fill>
      <patternFill patternType="solid">
        <fgColor indexed="11"/>
        <bgColor indexed="64"/>
      </patternFill>
    </fill>
  </fills>
  <borders count="5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color indexed="63"/>
      </left>
      <right style="medium"/>
      <top style="medium"/>
      <bottom style="medium"/>
    </border>
    <border>
      <left style="medium"/>
      <right>
        <color indexed="63"/>
      </right>
      <top>
        <color indexed="63"/>
      </top>
      <bottom>
        <color indexed="63"/>
      </bottom>
    </border>
    <border>
      <left style="thin"/>
      <right style="thin"/>
      <top style="thin"/>
      <bottom style="thin"/>
    </border>
    <border>
      <left>
        <color indexed="63"/>
      </left>
      <right>
        <color indexed="63"/>
      </right>
      <top>
        <color indexed="63"/>
      </top>
      <bottom style="dashDot"/>
    </border>
    <border>
      <left>
        <color indexed="63"/>
      </left>
      <right style="thin"/>
      <top style="thin"/>
      <bottom style="thin"/>
    </border>
    <border>
      <left style="thin"/>
      <right>
        <color indexed="63"/>
      </right>
      <top>
        <color indexed="63"/>
      </top>
      <bottom>
        <color indexed="63"/>
      </bottom>
    </border>
    <border>
      <left>
        <color indexed="63"/>
      </left>
      <right>
        <color indexed="63"/>
      </right>
      <top style="dashDot"/>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style="thin"/>
      <bottom>
        <color indexed="63"/>
      </bottom>
    </border>
    <border>
      <left style="thin"/>
      <right>
        <color indexed="63"/>
      </right>
      <top style="thin"/>
      <bottom style="medium"/>
    </border>
    <border>
      <left>
        <color indexed="63"/>
      </left>
      <right style="medium"/>
      <top style="thin"/>
      <bottom style="medium"/>
    </border>
    <border>
      <left>
        <color indexed="63"/>
      </left>
      <right style="thin"/>
      <top>
        <color indexed="63"/>
      </top>
      <bottom>
        <color indexed="63"/>
      </bottom>
    </border>
    <border>
      <left style="thin"/>
      <right style="thin"/>
      <top style="thin"/>
      <bottom>
        <color indexed="63"/>
      </bottom>
    </border>
    <border>
      <left>
        <color indexed="63"/>
      </left>
      <right style="thin"/>
      <top>
        <color indexed="63"/>
      </top>
      <bottom style="medium"/>
    </border>
    <border>
      <left style="thin"/>
      <right style="thin"/>
      <top style="thin"/>
      <bottom style="medium"/>
    </border>
    <border>
      <left style="medium"/>
      <right>
        <color indexed="63"/>
      </right>
      <top style="medium"/>
      <bottom>
        <color indexed="63"/>
      </bottom>
    </border>
    <border>
      <left>
        <color indexed="63"/>
      </left>
      <right style="thin"/>
      <top style="medium"/>
      <bottom>
        <color indexed="63"/>
      </bottom>
    </border>
    <border>
      <left style="thin"/>
      <right style="thin"/>
      <top style="medium"/>
      <bottom style="thin"/>
    </border>
    <border>
      <left>
        <color indexed="63"/>
      </left>
      <right>
        <color indexed="63"/>
      </right>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2" borderId="0" applyNumberFormat="0" applyBorder="0" applyAlignment="0" applyProtection="0"/>
    <xf numFmtId="0" fontId="22" fillId="0" borderId="0" applyNumberFormat="0" applyFill="0" applyBorder="0" applyAlignment="0" applyProtection="0"/>
    <xf numFmtId="0" fontId="20" fillId="14" borderId="1" applyNumberFormat="0" applyAlignment="0" applyProtection="0"/>
    <xf numFmtId="0" fontId="27" fillId="10" borderId="0" applyNumberFormat="0" applyBorder="0" applyAlignment="0" applyProtection="0"/>
    <xf numFmtId="9" fontId="0" fillId="0" borderId="0" applyFont="0" applyFill="0" applyBorder="0" applyAlignment="0" applyProtection="0"/>
    <xf numFmtId="0" fontId="0" fillId="5" borderId="2" applyNumberFormat="0" applyFont="0" applyAlignment="0" applyProtection="0"/>
    <xf numFmtId="0" fontId="29" fillId="0" borderId="3" applyNumberFormat="0" applyFill="0" applyAlignment="0" applyProtection="0"/>
    <xf numFmtId="0" fontId="21" fillId="17" borderId="0" applyNumberFormat="0" applyBorder="0" applyAlignment="0" applyProtection="0"/>
    <xf numFmtId="0" fontId="17" fillId="9"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18"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15" fillId="0" borderId="8" applyNumberFormat="0" applyFill="0" applyAlignment="0" applyProtection="0"/>
    <xf numFmtId="0" fontId="25" fillId="9"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3" borderId="4" applyNumberFormat="0" applyAlignment="0" applyProtection="0"/>
    <xf numFmtId="0" fontId="19" fillId="7" borderId="0" applyNumberFormat="0" applyBorder="0" applyAlignment="0" applyProtection="0"/>
  </cellStyleXfs>
  <cellXfs count="225">
    <xf numFmtId="0" fontId="0" fillId="0" borderId="0" xfId="0" applyAlignment="1">
      <alignment vertical="center"/>
    </xf>
    <xf numFmtId="0" fontId="0" fillId="0" borderId="0" xfId="0" applyAlignment="1" applyProtection="1">
      <alignment vertical="center"/>
      <protection hidden="1"/>
    </xf>
    <xf numFmtId="0" fontId="2" fillId="18" borderId="10" xfId="0" applyFont="1" applyFill="1" applyBorder="1" applyAlignment="1" applyProtection="1">
      <alignment vertical="center"/>
      <protection hidden="1"/>
    </xf>
    <xf numFmtId="0" fontId="2" fillId="18" borderId="11" xfId="0" applyFont="1" applyFill="1" applyBorder="1" applyAlignment="1" applyProtection="1">
      <alignment vertical="center"/>
      <protection hidden="1"/>
    </xf>
    <xf numFmtId="0" fontId="0" fillId="18" borderId="11" xfId="0" applyFill="1" applyBorder="1" applyAlignment="1" applyProtection="1">
      <alignment vertical="center"/>
      <protection hidden="1"/>
    </xf>
    <xf numFmtId="0" fontId="0" fillId="18" borderId="12" xfId="0" applyFill="1" applyBorder="1" applyAlignment="1" applyProtection="1">
      <alignment vertical="center"/>
      <protection hidden="1"/>
    </xf>
    <xf numFmtId="0" fontId="0" fillId="18" borderId="13" xfId="0" applyFill="1" applyBorder="1" applyAlignment="1" applyProtection="1">
      <alignment vertical="center"/>
      <protection hidden="1"/>
    </xf>
    <xf numFmtId="0" fontId="0" fillId="0" borderId="14" xfId="0" applyBorder="1" applyAlignment="1" applyProtection="1">
      <alignment vertical="center"/>
      <protection hidden="1"/>
    </xf>
    <xf numFmtId="0" fontId="0" fillId="17" borderId="0" xfId="0" applyFill="1" applyBorder="1" applyAlignment="1" applyProtection="1">
      <alignment vertical="center"/>
      <protection hidden="1"/>
    </xf>
    <xf numFmtId="0" fontId="3"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0" fillId="0" borderId="15"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38" fontId="0" fillId="0" borderId="16" xfId="48" applyFont="1" applyBorder="1" applyAlignment="1" applyProtection="1">
      <alignment horizontal="right" vertical="center"/>
      <protection hidden="1"/>
    </xf>
    <xf numFmtId="0" fontId="0" fillId="0" borderId="0" xfId="0" applyBorder="1" applyAlignment="1" applyProtection="1">
      <alignment vertical="center"/>
      <protection hidden="1"/>
    </xf>
    <xf numFmtId="0" fontId="0" fillId="0" borderId="17" xfId="0" applyBorder="1" applyAlignment="1" applyProtection="1">
      <alignment vertical="center"/>
      <protection hidden="1"/>
    </xf>
    <xf numFmtId="0" fontId="0" fillId="0" borderId="18" xfId="0" applyFill="1" applyBorder="1" applyAlignment="1" applyProtection="1">
      <alignment horizontal="center" vertical="center"/>
      <protection hidden="1"/>
    </xf>
    <xf numFmtId="0" fontId="0" fillId="17" borderId="19" xfId="0" applyFill="1" applyBorder="1" applyAlignment="1" applyProtection="1">
      <alignment vertical="center"/>
      <protection hidden="1"/>
    </xf>
    <xf numFmtId="0" fontId="0" fillId="0" borderId="19" xfId="0" applyBorder="1" applyAlignment="1" applyProtection="1">
      <alignment vertical="center"/>
      <protection hidden="1"/>
    </xf>
    <xf numFmtId="0" fontId="0" fillId="0" borderId="16" xfId="0" applyBorder="1" applyAlignment="1" applyProtection="1">
      <alignment vertical="center"/>
      <protection hidden="1"/>
    </xf>
    <xf numFmtId="0" fontId="5" fillId="0" borderId="14"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0" fillId="0" borderId="11" xfId="0" applyBorder="1" applyAlignment="1" applyProtection="1">
      <alignment vertical="center"/>
      <protection hidden="1"/>
    </xf>
    <xf numFmtId="0" fontId="0" fillId="0" borderId="0" xfId="0" applyBorder="1" applyAlignment="1" applyProtection="1">
      <alignment horizontal="center" vertical="center"/>
      <protection hidden="1"/>
    </xf>
    <xf numFmtId="38" fontId="0" fillId="0" borderId="0" xfId="48" applyFont="1" applyBorder="1" applyAlignment="1" applyProtection="1">
      <alignment horizontal="right" vertical="center"/>
      <protection hidden="1"/>
    </xf>
    <xf numFmtId="0" fontId="4" fillId="0" borderId="20" xfId="0" applyFont="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5" fillId="18" borderId="11" xfId="0" applyFont="1" applyFill="1" applyBorder="1" applyAlignment="1" applyProtection="1">
      <alignment vertical="center"/>
      <protection hidden="1"/>
    </xf>
    <xf numFmtId="0" fontId="0" fillId="0" borderId="21" xfId="0" applyBorder="1" applyAlignment="1" applyProtection="1">
      <alignment vertical="center"/>
      <protection hidden="1"/>
    </xf>
    <xf numFmtId="0" fontId="5" fillId="0" borderId="20" xfId="0" applyFont="1" applyBorder="1" applyAlignment="1" applyProtection="1">
      <alignment horizontal="center" vertical="center"/>
      <protection hidden="1"/>
    </xf>
    <xf numFmtId="0" fontId="5" fillId="0" borderId="21" xfId="0" applyFont="1" applyBorder="1" applyAlignment="1" applyProtection="1">
      <alignment horizontal="center" vertical="center"/>
      <protection hidden="1"/>
    </xf>
    <xf numFmtId="0" fontId="4" fillId="0" borderId="0" xfId="0" applyFont="1" applyAlignment="1" applyProtection="1">
      <alignment vertical="center"/>
      <protection hidden="1"/>
    </xf>
    <xf numFmtId="0" fontId="0" fillId="0" borderId="22" xfId="0" applyBorder="1" applyAlignment="1" applyProtection="1">
      <alignment vertical="center"/>
      <protection hidden="1"/>
    </xf>
    <xf numFmtId="177" fontId="5" fillId="0" borderId="17" xfId="48" applyNumberFormat="1" applyFont="1" applyBorder="1" applyAlignment="1" applyProtection="1">
      <alignment vertical="center"/>
      <protection hidden="1"/>
    </xf>
    <xf numFmtId="0" fontId="0" fillId="0" borderId="0" xfId="0" applyFill="1" applyBorder="1" applyAlignment="1" applyProtection="1">
      <alignment horizontal="center" vertical="center"/>
      <protection hidden="1"/>
    </xf>
    <xf numFmtId="178" fontId="5" fillId="0" borderId="15" xfId="0" applyNumberFormat="1" applyFont="1" applyBorder="1" applyAlignment="1" applyProtection="1">
      <alignment vertical="center"/>
      <protection hidden="1"/>
    </xf>
    <xf numFmtId="0" fontId="0" fillId="0" borderId="16" xfId="0" applyFill="1" applyBorder="1" applyAlignment="1" applyProtection="1">
      <alignment horizontal="center" vertical="center"/>
      <protection hidden="1"/>
    </xf>
    <xf numFmtId="178" fontId="0" fillId="0" borderId="16" xfId="0" applyNumberFormat="1" applyBorder="1" applyAlignment="1" applyProtection="1">
      <alignment horizontal="center" vertical="center"/>
      <protection hidden="1"/>
    </xf>
    <xf numFmtId="38" fontId="0" fillId="0" borderId="0" xfId="48" applyFont="1" applyBorder="1" applyAlignment="1" applyProtection="1">
      <alignment vertical="center"/>
      <protection hidden="1"/>
    </xf>
    <xf numFmtId="0" fontId="4" fillId="0" borderId="0" xfId="0" applyFont="1" applyBorder="1" applyAlignment="1" applyProtection="1">
      <alignment horizontal="left" vertical="center"/>
      <protection hidden="1"/>
    </xf>
    <xf numFmtId="38" fontId="0" fillId="0" borderId="0" xfId="48" applyFont="1" applyBorder="1" applyAlignment="1" applyProtection="1">
      <alignment horizontal="center" vertical="center"/>
      <protection hidden="1"/>
    </xf>
    <xf numFmtId="178" fontId="0" fillId="0" borderId="0" xfId="0" applyNumberFormat="1" applyBorder="1" applyAlignment="1" applyProtection="1">
      <alignment vertical="center"/>
      <protection hidden="1"/>
    </xf>
    <xf numFmtId="0" fontId="4" fillId="0" borderId="21" xfId="0" applyFont="1" applyBorder="1" applyAlignment="1" applyProtection="1">
      <alignment horizontal="left" vertical="center"/>
      <protection hidden="1"/>
    </xf>
    <xf numFmtId="178" fontId="5" fillId="0" borderId="15" xfId="0" applyNumberFormat="1" applyFont="1" applyFill="1" applyBorder="1" applyAlignment="1" applyProtection="1">
      <alignment vertical="center"/>
      <protection hidden="1"/>
    </xf>
    <xf numFmtId="0" fontId="0" fillId="0" borderId="23" xfId="0" applyBorder="1" applyAlignment="1" applyProtection="1">
      <alignment vertical="center"/>
      <protection hidden="1"/>
    </xf>
    <xf numFmtId="0" fontId="0" fillId="0" borderId="24" xfId="0" applyBorder="1" applyAlignment="1" applyProtection="1">
      <alignment vertical="center"/>
      <protection hidden="1"/>
    </xf>
    <xf numFmtId="0" fontId="0" fillId="0" borderId="0" xfId="0" applyBorder="1" applyAlignment="1" applyProtection="1">
      <alignment horizontal="left" vertical="center"/>
      <protection hidden="1"/>
    </xf>
    <xf numFmtId="0" fontId="0" fillId="0" borderId="11" xfId="0" applyBorder="1" applyAlignment="1" applyProtection="1">
      <alignment horizontal="left" vertical="center"/>
      <protection hidden="1"/>
    </xf>
    <xf numFmtId="0" fontId="0" fillId="0" borderId="21" xfId="0" applyBorder="1" applyAlignment="1" applyProtection="1">
      <alignment horizontal="center" vertical="center"/>
      <protection hidden="1"/>
    </xf>
    <xf numFmtId="0" fontId="0" fillId="0" borderId="25" xfId="0" applyBorder="1" applyAlignment="1" applyProtection="1">
      <alignment vertical="center"/>
      <protection hidden="1"/>
    </xf>
    <xf numFmtId="0" fontId="5" fillId="0" borderId="0" xfId="0" applyFont="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1" fillId="0" borderId="0" xfId="0" applyFont="1" applyAlignment="1" applyProtection="1">
      <alignment vertical="center"/>
      <protection/>
    </xf>
    <xf numFmtId="0" fontId="0" fillId="19" borderId="0" xfId="0" applyFill="1" applyAlignment="1" applyProtection="1">
      <alignment vertical="center"/>
      <protection/>
    </xf>
    <xf numFmtId="0" fontId="0" fillId="0" borderId="26" xfId="0" applyBorder="1" applyAlignment="1" applyProtection="1">
      <alignment horizontal="center" vertical="center"/>
      <protection/>
    </xf>
    <xf numFmtId="0" fontId="0" fillId="0" borderId="27" xfId="0" applyBorder="1" applyAlignment="1" applyProtection="1">
      <alignment horizontal="center" vertical="center"/>
      <protection/>
    </xf>
    <xf numFmtId="0" fontId="0" fillId="0" borderId="0" xfId="0" applyBorder="1" applyAlignment="1" applyProtection="1">
      <alignment horizontal="center" vertical="center" wrapText="1"/>
      <protection/>
    </xf>
    <xf numFmtId="0" fontId="0" fillId="0" borderId="28" xfId="0"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30" xfId="0" applyBorder="1" applyAlignment="1" applyProtection="1">
      <alignment horizontal="center" vertical="center"/>
      <protection/>
    </xf>
    <xf numFmtId="0" fontId="0" fillId="0" borderId="31" xfId="0" applyBorder="1" applyAlignment="1" applyProtection="1">
      <alignment horizontal="center" vertical="center"/>
      <protection/>
    </xf>
    <xf numFmtId="0" fontId="0" fillId="0" borderId="32" xfId="0" applyBorder="1" applyAlignment="1" applyProtection="1">
      <alignment horizontal="center" vertical="center"/>
      <protection/>
    </xf>
    <xf numFmtId="0" fontId="0" fillId="0" borderId="0" xfId="0" applyBorder="1" applyAlignment="1" applyProtection="1">
      <alignment horizontal="center" vertical="center"/>
      <protection/>
    </xf>
    <xf numFmtId="179" fontId="0" fillId="0" borderId="0" xfId="48" applyNumberFormat="1" applyFont="1" applyFill="1" applyBorder="1" applyAlignment="1" applyProtection="1">
      <alignment horizontal="right" vertical="center"/>
      <protection/>
    </xf>
    <xf numFmtId="0" fontId="0" fillId="19" borderId="11" xfId="0" applyFill="1" applyBorder="1" applyAlignment="1" applyProtection="1">
      <alignment horizontal="center" vertical="center"/>
      <protection locked="0"/>
    </xf>
    <xf numFmtId="0" fontId="0" fillId="0" borderId="13" xfId="0" applyFill="1" applyBorder="1" applyAlignment="1" applyProtection="1">
      <alignment horizontal="left" vertical="center"/>
      <protection/>
    </xf>
    <xf numFmtId="0" fontId="8" fillId="0" borderId="0" xfId="0" applyFont="1" applyAlignment="1" applyProtection="1">
      <alignment vertical="center"/>
      <protection/>
    </xf>
    <xf numFmtId="0" fontId="6" fillId="3" borderId="14" xfId="0" applyFont="1" applyFill="1" applyBorder="1" applyAlignment="1" applyProtection="1">
      <alignment vertical="center"/>
      <protection/>
    </xf>
    <xf numFmtId="0" fontId="6" fillId="3" borderId="33" xfId="0" applyFont="1" applyFill="1" applyBorder="1" applyAlignment="1" applyProtection="1">
      <alignment vertical="center"/>
      <protection/>
    </xf>
    <xf numFmtId="0" fontId="5" fillId="7" borderId="27" xfId="0" applyFont="1" applyFill="1" applyBorder="1" applyAlignment="1" applyProtection="1">
      <alignment horizontal="center" vertical="center"/>
      <protection/>
    </xf>
    <xf numFmtId="0" fontId="5" fillId="7" borderId="29" xfId="0" applyFont="1" applyFill="1" applyBorder="1" applyAlignment="1" applyProtection="1">
      <alignment horizontal="center" vertical="center"/>
      <protection/>
    </xf>
    <xf numFmtId="0" fontId="5" fillId="7" borderId="32" xfId="0" applyFont="1" applyFill="1" applyBorder="1" applyAlignment="1" applyProtection="1">
      <alignment horizontal="center" vertical="center"/>
      <protection/>
    </xf>
    <xf numFmtId="0" fontId="5" fillId="0" borderId="0" xfId="0" applyFont="1" applyAlignment="1" applyProtection="1">
      <alignment horizontal="center" vertical="center"/>
      <protection/>
    </xf>
    <xf numFmtId="0" fontId="5" fillId="17" borderId="27" xfId="0" applyFont="1" applyFill="1" applyBorder="1" applyAlignment="1" applyProtection="1">
      <alignment horizontal="center" vertical="center"/>
      <protection/>
    </xf>
    <xf numFmtId="0" fontId="5" fillId="17" borderId="29" xfId="0" applyFont="1" applyFill="1" applyBorder="1" applyAlignment="1" applyProtection="1">
      <alignment horizontal="center" vertical="center"/>
      <protection/>
    </xf>
    <xf numFmtId="0" fontId="5" fillId="17" borderId="32" xfId="0" applyFont="1" applyFill="1" applyBorder="1" applyAlignment="1" applyProtection="1">
      <alignment horizontal="center" vertical="center"/>
      <protection/>
    </xf>
    <xf numFmtId="0" fontId="5" fillId="3" borderId="27" xfId="0" applyFont="1" applyFill="1" applyBorder="1" applyAlignment="1" applyProtection="1">
      <alignment horizontal="center" vertical="center"/>
      <protection/>
    </xf>
    <xf numFmtId="0" fontId="5" fillId="3" borderId="29" xfId="0" applyFont="1" applyFill="1" applyBorder="1" applyAlignment="1" applyProtection="1">
      <alignment horizontal="center" vertical="center"/>
      <protection/>
    </xf>
    <xf numFmtId="0" fontId="5" fillId="3" borderId="32" xfId="0" applyFont="1" applyFill="1" applyBorder="1" applyAlignment="1" applyProtection="1">
      <alignment horizontal="center" vertical="center"/>
      <protection/>
    </xf>
    <xf numFmtId="0" fontId="6" fillId="3" borderId="34" xfId="0" applyFont="1" applyFill="1" applyBorder="1" applyAlignment="1" applyProtection="1">
      <alignment vertical="center"/>
      <protection/>
    </xf>
    <xf numFmtId="180" fontId="8" fillId="3" borderId="15" xfId="0" applyNumberFormat="1" applyFont="1" applyFill="1" applyBorder="1" applyAlignment="1" applyProtection="1">
      <alignment horizontal="right" vertical="center"/>
      <protection hidden="1"/>
    </xf>
    <xf numFmtId="180" fontId="8" fillId="3" borderId="28" xfId="0" applyNumberFormat="1" applyFont="1" applyFill="1" applyBorder="1" applyAlignment="1" applyProtection="1">
      <alignment horizontal="right" vertical="center"/>
      <protection hidden="1"/>
    </xf>
    <xf numFmtId="0" fontId="12" fillId="3" borderId="20" xfId="0" applyFont="1" applyFill="1" applyBorder="1" applyAlignment="1" applyProtection="1">
      <alignment horizontal="center"/>
      <protection hidden="1"/>
    </xf>
    <xf numFmtId="0" fontId="12" fillId="3" borderId="35" xfId="0" applyFont="1" applyFill="1" applyBorder="1" applyAlignment="1" applyProtection="1">
      <alignment horizontal="center"/>
      <protection hidden="1"/>
    </xf>
    <xf numFmtId="0" fontId="6" fillId="3" borderId="36" xfId="0" applyFont="1" applyFill="1" applyBorder="1" applyAlignment="1" applyProtection="1">
      <alignment horizontal="center" vertical="center"/>
      <protection/>
    </xf>
    <xf numFmtId="180" fontId="8" fillId="3" borderId="36" xfId="0" applyNumberFormat="1" applyFont="1" applyFill="1" applyBorder="1" applyAlignment="1" applyProtection="1">
      <alignment horizontal="right" vertical="center"/>
      <protection hidden="1"/>
    </xf>
    <xf numFmtId="180" fontId="8" fillId="3" borderId="31" xfId="0" applyNumberFormat="1" applyFont="1" applyFill="1" applyBorder="1" applyAlignment="1" applyProtection="1">
      <alignment horizontal="right" vertical="center"/>
      <protection hidden="1"/>
    </xf>
    <xf numFmtId="0" fontId="0" fillId="0" borderId="37"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38" xfId="0"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33"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0" fillId="0" borderId="21" xfId="0" applyBorder="1" applyAlignment="1" applyProtection="1">
      <alignment horizontal="center" vertical="center" wrapText="1"/>
      <protection/>
    </xf>
    <xf numFmtId="0" fontId="0" fillId="0" borderId="35" xfId="0" applyBorder="1" applyAlignment="1" applyProtection="1">
      <alignment horizontal="center" vertical="center" wrapText="1"/>
      <protection/>
    </xf>
    <xf numFmtId="0" fontId="8" fillId="17" borderId="37" xfId="0" applyFont="1" applyFill="1" applyBorder="1" applyAlignment="1" applyProtection="1">
      <alignment horizontal="center" vertical="center" wrapText="1"/>
      <protection/>
    </xf>
    <xf numFmtId="0" fontId="8" fillId="17" borderId="22" xfId="0" applyFont="1" applyFill="1" applyBorder="1" applyAlignment="1" applyProtection="1">
      <alignment horizontal="center" vertical="center"/>
      <protection/>
    </xf>
    <xf numFmtId="0" fontId="8" fillId="17" borderId="14" xfId="0" applyFont="1" applyFill="1" applyBorder="1" applyAlignment="1" applyProtection="1">
      <alignment horizontal="center" vertical="center"/>
      <protection/>
    </xf>
    <xf numFmtId="0" fontId="8" fillId="17" borderId="0" xfId="0" applyFont="1" applyFill="1" applyBorder="1" applyAlignment="1" applyProtection="1">
      <alignment horizontal="center" vertical="center"/>
      <protection/>
    </xf>
    <xf numFmtId="0" fontId="8" fillId="17" borderId="20" xfId="0" applyFont="1" applyFill="1" applyBorder="1" applyAlignment="1" applyProtection="1">
      <alignment horizontal="center" vertical="center"/>
      <protection/>
    </xf>
    <xf numFmtId="0" fontId="8" fillId="17" borderId="21" xfId="0" applyFont="1" applyFill="1" applyBorder="1" applyAlignment="1" applyProtection="1">
      <alignment horizontal="center" vertical="center"/>
      <protection/>
    </xf>
    <xf numFmtId="0" fontId="8" fillId="7" borderId="37" xfId="0" applyFont="1" applyFill="1" applyBorder="1" applyAlignment="1" applyProtection="1">
      <alignment horizontal="center" vertical="center"/>
      <protection/>
    </xf>
    <xf numFmtId="0" fontId="8" fillId="7" borderId="22" xfId="0" applyFont="1" applyFill="1" applyBorder="1" applyAlignment="1" applyProtection="1">
      <alignment horizontal="center" vertical="center"/>
      <protection/>
    </xf>
    <xf numFmtId="0" fontId="8" fillId="7" borderId="14" xfId="0" applyFont="1" applyFill="1" applyBorder="1" applyAlignment="1" applyProtection="1">
      <alignment horizontal="center" vertical="center"/>
      <protection/>
    </xf>
    <xf numFmtId="0" fontId="8" fillId="7" borderId="0" xfId="0" applyFont="1" applyFill="1" applyBorder="1" applyAlignment="1" applyProtection="1">
      <alignment horizontal="center" vertical="center"/>
      <protection/>
    </xf>
    <xf numFmtId="0" fontId="8" fillId="7" borderId="20" xfId="0" applyFont="1" applyFill="1" applyBorder="1" applyAlignment="1" applyProtection="1">
      <alignment horizontal="center" vertical="center"/>
      <protection/>
    </xf>
    <xf numFmtId="0" fontId="8" fillId="7" borderId="21" xfId="0" applyFont="1" applyFill="1" applyBorder="1" applyAlignment="1" applyProtection="1">
      <alignment horizontal="center" vertical="center"/>
      <protection/>
    </xf>
    <xf numFmtId="0" fontId="8" fillId="3" borderId="37" xfId="0" applyFont="1" applyFill="1" applyBorder="1" applyAlignment="1" applyProtection="1">
      <alignment horizontal="center" vertical="center" wrapText="1"/>
      <protection/>
    </xf>
    <xf numFmtId="0" fontId="8" fillId="3" borderId="38" xfId="0" applyFont="1" applyFill="1" applyBorder="1" applyAlignment="1" applyProtection="1">
      <alignment horizontal="center" vertical="center" wrapText="1"/>
      <protection/>
    </xf>
    <xf numFmtId="0" fontId="6" fillId="3" borderId="39" xfId="0" applyFont="1" applyFill="1" applyBorder="1" applyAlignment="1" applyProtection="1">
      <alignment vertical="center"/>
      <protection/>
    </xf>
    <xf numFmtId="180" fontId="8" fillId="3" borderId="39" xfId="0" applyNumberFormat="1" applyFont="1" applyFill="1" applyBorder="1" applyAlignment="1" applyProtection="1">
      <alignment horizontal="right" vertical="center"/>
      <protection hidden="1"/>
    </xf>
    <xf numFmtId="180" fontId="8" fillId="3" borderId="26" xfId="0" applyNumberFormat="1" applyFont="1" applyFill="1" applyBorder="1" applyAlignment="1" applyProtection="1">
      <alignment horizontal="right" vertical="center"/>
      <protection hidden="1"/>
    </xf>
    <xf numFmtId="0" fontId="6" fillId="3" borderId="14" xfId="0" applyFont="1" applyFill="1" applyBorder="1" applyAlignment="1" applyProtection="1">
      <alignment horizontal="center" vertical="center"/>
      <protection/>
    </xf>
    <xf numFmtId="0" fontId="6" fillId="3" borderId="33" xfId="0" applyFont="1" applyFill="1" applyBorder="1" applyAlignment="1" applyProtection="1">
      <alignment horizontal="center" vertical="center"/>
      <protection/>
    </xf>
    <xf numFmtId="0" fontId="6" fillId="3" borderId="15" xfId="0" applyFont="1" applyFill="1" applyBorder="1" applyAlignment="1" applyProtection="1">
      <alignment vertical="center"/>
      <protection/>
    </xf>
    <xf numFmtId="0" fontId="6" fillId="17" borderId="15" xfId="0" applyFont="1" applyFill="1" applyBorder="1" applyAlignment="1" applyProtection="1">
      <alignment vertical="center"/>
      <protection/>
    </xf>
    <xf numFmtId="180" fontId="8" fillId="17" borderId="15" xfId="0" applyNumberFormat="1" applyFont="1" applyFill="1" applyBorder="1" applyAlignment="1" applyProtection="1">
      <alignment horizontal="right" vertical="center"/>
      <protection hidden="1"/>
    </xf>
    <xf numFmtId="180" fontId="8" fillId="17" borderId="28" xfId="0" applyNumberFormat="1" applyFont="1" applyFill="1" applyBorder="1" applyAlignment="1" applyProtection="1">
      <alignment horizontal="right" vertical="center"/>
      <protection hidden="1"/>
    </xf>
    <xf numFmtId="0" fontId="6" fillId="17" borderId="34" xfId="0" applyFont="1" applyFill="1" applyBorder="1" applyAlignment="1" applyProtection="1">
      <alignment vertical="center"/>
      <protection/>
    </xf>
    <xf numFmtId="0" fontId="6" fillId="17" borderId="36" xfId="0" applyFont="1" applyFill="1" applyBorder="1" applyAlignment="1" applyProtection="1">
      <alignment horizontal="center" vertical="center"/>
      <protection/>
    </xf>
    <xf numFmtId="180" fontId="8" fillId="17" borderId="36" xfId="0" applyNumberFormat="1" applyFont="1" applyFill="1" applyBorder="1" applyAlignment="1" applyProtection="1">
      <alignment horizontal="right" vertical="center"/>
      <protection hidden="1"/>
    </xf>
    <xf numFmtId="180" fontId="8" fillId="17" borderId="31" xfId="0" applyNumberFormat="1" applyFont="1" applyFill="1" applyBorder="1" applyAlignment="1" applyProtection="1">
      <alignment horizontal="right" vertical="center"/>
      <protection hidden="1"/>
    </xf>
    <xf numFmtId="0" fontId="6" fillId="7" borderId="28" xfId="0" applyFont="1" applyFill="1" applyBorder="1" applyAlignment="1" applyProtection="1">
      <alignment vertical="center"/>
      <protection/>
    </xf>
    <xf numFmtId="0" fontId="6" fillId="7" borderId="17" xfId="0" applyFont="1" applyFill="1" applyBorder="1" applyAlignment="1" applyProtection="1">
      <alignment vertical="center"/>
      <protection/>
    </xf>
    <xf numFmtId="180" fontId="8" fillId="7" borderId="15" xfId="0" applyNumberFormat="1" applyFont="1" applyFill="1" applyBorder="1" applyAlignment="1" applyProtection="1">
      <alignment horizontal="right" vertical="center"/>
      <protection hidden="1"/>
    </xf>
    <xf numFmtId="180" fontId="8" fillId="7" borderId="28" xfId="0" applyNumberFormat="1" applyFont="1" applyFill="1" applyBorder="1" applyAlignment="1" applyProtection="1">
      <alignment horizontal="right" vertical="center"/>
      <protection hidden="1"/>
    </xf>
    <xf numFmtId="0" fontId="6" fillId="7" borderId="36" xfId="0" applyFont="1" applyFill="1" applyBorder="1" applyAlignment="1" applyProtection="1">
      <alignment horizontal="center" vertical="center"/>
      <protection/>
    </xf>
    <xf numFmtId="180" fontId="8" fillId="7" borderId="36" xfId="0" applyNumberFormat="1" applyFont="1" applyFill="1" applyBorder="1" applyAlignment="1" applyProtection="1">
      <alignment horizontal="right" vertical="center"/>
      <protection hidden="1"/>
    </xf>
    <xf numFmtId="180" fontId="8" fillId="7" borderId="31" xfId="0" applyNumberFormat="1" applyFont="1" applyFill="1" applyBorder="1" applyAlignment="1" applyProtection="1">
      <alignment horizontal="right" vertical="center"/>
      <protection hidden="1"/>
    </xf>
    <xf numFmtId="0" fontId="6" fillId="17" borderId="39" xfId="0" applyFont="1" applyFill="1" applyBorder="1" applyAlignment="1" applyProtection="1">
      <alignment vertical="center"/>
      <protection/>
    </xf>
    <xf numFmtId="180" fontId="8" fillId="17" borderId="39" xfId="0" applyNumberFormat="1" applyFont="1" applyFill="1" applyBorder="1" applyAlignment="1" applyProtection="1">
      <alignment horizontal="right" vertical="center"/>
      <protection hidden="1"/>
    </xf>
    <xf numFmtId="180" fontId="8" fillId="17" borderId="26" xfId="0" applyNumberFormat="1" applyFont="1" applyFill="1" applyBorder="1" applyAlignment="1" applyProtection="1">
      <alignment horizontal="right" vertical="center"/>
      <protection hidden="1"/>
    </xf>
    <xf numFmtId="0" fontId="6" fillId="0" borderId="10"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9" fillId="0" borderId="0" xfId="0" applyFont="1" applyFill="1" applyAlignment="1" applyProtection="1">
      <alignment horizontal="center" vertical="center"/>
      <protection/>
    </xf>
    <xf numFmtId="0" fontId="6" fillId="7" borderId="39" xfId="0" applyFont="1" applyFill="1" applyBorder="1" applyAlignment="1" applyProtection="1">
      <alignment vertical="center"/>
      <protection/>
    </xf>
    <xf numFmtId="180" fontId="8" fillId="7" borderId="39" xfId="0" applyNumberFormat="1" applyFont="1" applyFill="1" applyBorder="1" applyAlignment="1" applyProtection="1">
      <alignment horizontal="right" vertical="center"/>
      <protection hidden="1"/>
    </xf>
    <xf numFmtId="180" fontId="8" fillId="7" borderId="26" xfId="0" applyNumberFormat="1" applyFont="1" applyFill="1" applyBorder="1" applyAlignment="1" applyProtection="1">
      <alignment horizontal="right" vertical="center"/>
      <protection hidden="1"/>
    </xf>
    <xf numFmtId="0" fontId="6" fillId="7" borderId="15" xfId="0" applyFont="1" applyFill="1" applyBorder="1" applyAlignment="1" applyProtection="1">
      <alignment vertical="center"/>
      <protection/>
    </xf>
    <xf numFmtId="180" fontId="8" fillId="7" borderId="40" xfId="0" applyNumberFormat="1" applyFont="1" applyFill="1" applyBorder="1" applyAlignment="1" applyProtection="1">
      <alignment horizontal="right" vertical="center"/>
      <protection hidden="1"/>
    </xf>
    <xf numFmtId="179" fontId="0" fillId="19" borderId="41" xfId="48" applyNumberFormat="1" applyFont="1" applyFill="1" applyBorder="1" applyAlignment="1" applyProtection="1">
      <alignment horizontal="right" vertical="center"/>
      <protection locked="0"/>
    </xf>
    <xf numFmtId="179" fontId="0" fillId="19" borderId="40" xfId="48" applyNumberFormat="1" applyFont="1" applyFill="1" applyBorder="1" applyAlignment="1" applyProtection="1">
      <alignment horizontal="right" vertical="center"/>
      <protection locked="0"/>
    </xf>
    <xf numFmtId="181" fontId="0" fillId="19" borderId="41" xfId="0" applyNumberFormat="1" applyFill="1" applyBorder="1" applyAlignment="1" applyProtection="1">
      <alignment horizontal="right" vertical="center"/>
      <protection locked="0"/>
    </xf>
    <xf numFmtId="181" fontId="0" fillId="19" borderId="29" xfId="0" applyNumberFormat="1" applyFill="1" applyBorder="1" applyAlignment="1" applyProtection="1">
      <alignment horizontal="right" vertical="center"/>
      <protection locked="0"/>
    </xf>
    <xf numFmtId="179" fontId="0" fillId="19" borderId="41" xfId="48" applyNumberFormat="1" applyFont="1" applyFill="1" applyBorder="1" applyAlignment="1" applyProtection="1">
      <alignment vertical="center"/>
      <protection locked="0"/>
    </xf>
    <xf numFmtId="179" fontId="0" fillId="19" borderId="40" xfId="48" applyNumberFormat="1" applyFont="1" applyFill="1" applyBorder="1" applyAlignment="1" applyProtection="1">
      <alignment vertical="center"/>
      <protection locked="0"/>
    </xf>
    <xf numFmtId="179" fontId="0" fillId="19" borderId="42" xfId="48" applyNumberFormat="1" applyFont="1" applyFill="1" applyBorder="1" applyAlignment="1" applyProtection="1">
      <alignment horizontal="right" vertical="center"/>
      <protection locked="0"/>
    </xf>
    <xf numFmtId="179" fontId="0" fillId="19" borderId="43" xfId="48" applyNumberFormat="1" applyFont="1" applyFill="1" applyBorder="1" applyAlignment="1" applyProtection="1">
      <alignment horizontal="right" vertical="center"/>
      <protection locked="0"/>
    </xf>
    <xf numFmtId="181" fontId="0" fillId="19" borderId="42" xfId="0" applyNumberFormat="1" applyFill="1" applyBorder="1" applyAlignment="1" applyProtection="1">
      <alignment horizontal="right" vertical="center"/>
      <protection locked="0"/>
    </xf>
    <xf numFmtId="181" fontId="0" fillId="19" borderId="32" xfId="0" applyNumberFormat="1" applyFill="1" applyBorder="1" applyAlignment="1" applyProtection="1">
      <alignment horizontal="right" vertical="center"/>
      <protection locked="0"/>
    </xf>
    <xf numFmtId="0" fontId="10" fillId="0" borderId="0" xfId="0" applyFont="1" applyAlignment="1" applyProtection="1">
      <alignment horizontal="center" vertical="center"/>
      <protection/>
    </xf>
    <xf numFmtId="179" fontId="0" fillId="19" borderId="44" xfId="48" applyNumberFormat="1" applyFont="1" applyFill="1" applyBorder="1" applyAlignment="1" applyProtection="1">
      <alignment horizontal="right" vertical="center"/>
      <protection locked="0"/>
    </xf>
    <xf numFmtId="179" fontId="0" fillId="19" borderId="45" xfId="48" applyNumberFormat="1" applyFont="1" applyFill="1" applyBorder="1" applyAlignment="1" applyProtection="1">
      <alignment horizontal="right" vertical="center"/>
      <protection locked="0"/>
    </xf>
    <xf numFmtId="181" fontId="0" fillId="19" borderId="44" xfId="0" applyNumberFormat="1" applyFill="1" applyBorder="1" applyAlignment="1" applyProtection="1">
      <alignment horizontal="right" vertical="center"/>
      <protection locked="0"/>
    </xf>
    <xf numFmtId="181" fontId="0" fillId="19" borderId="27" xfId="0" applyNumberFormat="1" applyFill="1" applyBorder="1" applyAlignment="1" applyProtection="1">
      <alignment horizontal="right" vertical="center"/>
      <protection locked="0"/>
    </xf>
    <xf numFmtId="0" fontId="2" fillId="20" borderId="37" xfId="0" applyFont="1" applyFill="1" applyBorder="1" applyAlignment="1" applyProtection="1">
      <alignment horizontal="center" vertical="center" shrinkToFit="1"/>
      <protection hidden="1"/>
    </xf>
    <xf numFmtId="0" fontId="6" fillId="20" borderId="22" xfId="0" applyFont="1" applyFill="1" applyBorder="1" applyAlignment="1" applyProtection="1">
      <alignment horizontal="center" vertical="center" shrinkToFit="1"/>
      <protection hidden="1"/>
    </xf>
    <xf numFmtId="0" fontId="6" fillId="20" borderId="23" xfId="0" applyFont="1" applyFill="1" applyBorder="1" applyAlignment="1" applyProtection="1">
      <alignment horizontal="center" vertical="center" shrinkToFit="1"/>
      <protection hidden="1"/>
    </xf>
    <xf numFmtId="0" fontId="6" fillId="20" borderId="20" xfId="0" applyFont="1" applyFill="1" applyBorder="1" applyAlignment="1" applyProtection="1">
      <alignment horizontal="center" vertical="center" shrinkToFit="1"/>
      <protection hidden="1"/>
    </xf>
    <xf numFmtId="0" fontId="6" fillId="20" borderId="21" xfId="0" applyFont="1" applyFill="1" applyBorder="1" applyAlignment="1" applyProtection="1">
      <alignment horizontal="center" vertical="center" shrinkToFit="1"/>
      <protection hidden="1"/>
    </xf>
    <xf numFmtId="0" fontId="6" fillId="20" borderId="25" xfId="0" applyFont="1" applyFill="1" applyBorder="1" applyAlignment="1" applyProtection="1">
      <alignment horizontal="center" vertical="center" shrinkToFit="1"/>
      <protection hidden="1"/>
    </xf>
    <xf numFmtId="38" fontId="9" fillId="20" borderId="46" xfId="48" applyFont="1" applyFill="1" applyBorder="1" applyAlignment="1" applyProtection="1">
      <alignment horizontal="center" vertical="center"/>
      <protection hidden="1"/>
    </xf>
    <xf numFmtId="38" fontId="9" fillId="20" borderId="47" xfId="48" applyFont="1" applyFill="1" applyBorder="1" applyAlignment="1" applyProtection="1">
      <alignment horizontal="center" vertical="center"/>
      <protection hidden="1"/>
    </xf>
    <xf numFmtId="0" fontId="2" fillId="20" borderId="46" xfId="0" applyFont="1" applyFill="1" applyBorder="1" applyAlignment="1" applyProtection="1">
      <alignment horizontal="center" vertical="center"/>
      <protection hidden="1"/>
    </xf>
    <xf numFmtId="0" fontId="2" fillId="20" borderId="47" xfId="0" applyFont="1" applyFill="1" applyBorder="1" applyAlignment="1" applyProtection="1">
      <alignment horizontal="center" vertical="center"/>
      <protection hidden="1"/>
    </xf>
    <xf numFmtId="38" fontId="8" fillId="20" borderId="37" xfId="0" applyNumberFormat="1" applyFont="1" applyFill="1" applyBorder="1" applyAlignment="1" applyProtection="1">
      <alignment horizontal="right" vertical="center"/>
      <protection hidden="1"/>
    </xf>
    <xf numFmtId="0" fontId="8" fillId="20" borderId="22" xfId="0" applyFont="1" applyFill="1" applyBorder="1" applyAlignment="1" applyProtection="1">
      <alignment horizontal="right" vertical="center"/>
      <protection hidden="1"/>
    </xf>
    <xf numFmtId="0" fontId="8" fillId="20" borderId="23" xfId="0" applyFont="1" applyFill="1" applyBorder="1" applyAlignment="1" applyProtection="1">
      <alignment horizontal="right" vertical="center"/>
      <protection hidden="1"/>
    </xf>
    <xf numFmtId="0" fontId="8" fillId="20" borderId="20" xfId="0" applyFont="1" applyFill="1" applyBorder="1" applyAlignment="1" applyProtection="1">
      <alignment horizontal="right" vertical="center"/>
      <protection hidden="1"/>
    </xf>
    <xf numFmtId="0" fontId="8" fillId="20" borderId="21" xfId="0" applyFont="1" applyFill="1" applyBorder="1" applyAlignment="1" applyProtection="1">
      <alignment horizontal="right" vertical="center"/>
      <protection hidden="1"/>
    </xf>
    <xf numFmtId="0" fontId="8" fillId="20" borderId="25" xfId="0" applyFont="1" applyFill="1" applyBorder="1" applyAlignment="1" applyProtection="1">
      <alignment horizontal="right" vertical="center"/>
      <protection hidden="1"/>
    </xf>
    <xf numFmtId="0" fontId="4" fillId="20" borderId="46" xfId="0" applyFont="1" applyFill="1" applyBorder="1" applyAlignment="1" applyProtection="1">
      <alignment horizontal="center" vertical="center"/>
      <protection hidden="1"/>
    </xf>
    <xf numFmtId="0" fontId="4" fillId="20" borderId="47" xfId="0" applyFont="1" applyFill="1" applyBorder="1" applyAlignment="1" applyProtection="1">
      <alignment horizontal="center" vertical="center"/>
      <protection hidden="1"/>
    </xf>
    <xf numFmtId="38" fontId="8" fillId="20" borderId="22" xfId="0" applyNumberFormat="1" applyFont="1" applyFill="1" applyBorder="1" applyAlignment="1" applyProtection="1">
      <alignment horizontal="right" vertical="center"/>
      <protection hidden="1"/>
    </xf>
    <xf numFmtId="38" fontId="8" fillId="20" borderId="23" xfId="0" applyNumberFormat="1" applyFont="1" applyFill="1" applyBorder="1" applyAlignment="1" applyProtection="1">
      <alignment horizontal="right" vertical="center"/>
      <protection hidden="1"/>
    </xf>
    <xf numFmtId="38" fontId="8" fillId="20" borderId="20" xfId="0" applyNumberFormat="1" applyFont="1" applyFill="1" applyBorder="1" applyAlignment="1" applyProtection="1">
      <alignment horizontal="right" vertical="center"/>
      <protection hidden="1"/>
    </xf>
    <xf numFmtId="38" fontId="8" fillId="20" borderId="21" xfId="0" applyNumberFormat="1" applyFont="1" applyFill="1" applyBorder="1" applyAlignment="1" applyProtection="1">
      <alignment horizontal="right" vertical="center"/>
      <protection hidden="1"/>
    </xf>
    <xf numFmtId="38" fontId="8" fillId="20" borderId="25" xfId="0" applyNumberFormat="1" applyFont="1" applyFill="1" applyBorder="1" applyAlignment="1" applyProtection="1">
      <alignment horizontal="right" vertical="center"/>
      <protection hidden="1"/>
    </xf>
    <xf numFmtId="0" fontId="0" fillId="19" borderId="10" xfId="0" applyFill="1" applyBorder="1" applyAlignment="1" applyProtection="1">
      <alignment horizontal="center" vertical="center"/>
      <protection hidden="1"/>
    </xf>
    <xf numFmtId="0" fontId="0" fillId="19" borderId="11" xfId="0" applyFill="1" applyBorder="1" applyAlignment="1" applyProtection="1">
      <alignment horizontal="center" vertical="center"/>
      <protection hidden="1"/>
    </xf>
    <xf numFmtId="0" fontId="0" fillId="19" borderId="13" xfId="0" applyFill="1" applyBorder="1" applyAlignment="1" applyProtection="1">
      <alignment horizontal="center" vertical="center"/>
      <protection hidden="1"/>
    </xf>
    <xf numFmtId="38" fontId="7" fillId="19" borderId="10" xfId="48" applyFont="1" applyFill="1" applyBorder="1" applyAlignment="1" applyProtection="1">
      <alignment horizontal="right" vertical="center"/>
      <protection hidden="1"/>
    </xf>
    <xf numFmtId="38" fontId="7" fillId="19" borderId="11" xfId="48" applyFont="1" applyFill="1" applyBorder="1" applyAlignment="1" applyProtection="1">
      <alignment horizontal="right" vertical="center"/>
      <protection hidden="1"/>
    </xf>
    <xf numFmtId="38" fontId="7" fillId="19" borderId="13" xfId="48" applyFont="1" applyFill="1" applyBorder="1" applyAlignment="1" applyProtection="1">
      <alignment horizontal="right" vertical="center"/>
      <protection hidden="1"/>
    </xf>
    <xf numFmtId="0" fontId="4" fillId="0" borderId="48" xfId="0" applyFont="1" applyBorder="1" applyAlignment="1" applyProtection="1">
      <alignment horizontal="center" vertical="center"/>
      <protection hidden="1"/>
    </xf>
    <xf numFmtId="0" fontId="0" fillId="0" borderId="30" xfId="0" applyBorder="1" applyAlignment="1" applyProtection="1">
      <alignment horizontal="center" vertical="center"/>
      <protection hidden="1"/>
    </xf>
    <xf numFmtId="0" fontId="0" fillId="0" borderId="49" xfId="0"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0" fillId="0" borderId="40"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40" xfId="0" applyFont="1" applyBorder="1" applyAlignment="1" applyProtection="1">
      <alignment horizontal="center" vertical="center"/>
      <protection hidden="1"/>
    </xf>
    <xf numFmtId="0" fontId="0" fillId="0" borderId="18" xfId="0" applyFill="1" applyBorder="1" applyAlignment="1" applyProtection="1">
      <alignment horizontal="center" vertical="center"/>
      <protection hidden="1"/>
    </xf>
    <xf numFmtId="0" fontId="0" fillId="0" borderId="33" xfId="0" applyFill="1" applyBorder="1" applyAlignment="1" applyProtection="1">
      <alignment horizontal="center" vertical="center"/>
      <protection hidden="1"/>
    </xf>
    <xf numFmtId="38" fontId="5" fillId="0" borderId="28" xfId="48" applyFont="1" applyBorder="1" applyAlignment="1" applyProtection="1">
      <alignment horizontal="right" vertical="center"/>
      <protection hidden="1"/>
    </xf>
    <xf numFmtId="38" fontId="5" fillId="0" borderId="40" xfId="48" applyFont="1" applyBorder="1" applyAlignment="1" applyProtection="1">
      <alignment horizontal="right" vertical="center"/>
      <protection hidden="1"/>
    </xf>
    <xf numFmtId="0" fontId="0" fillId="0" borderId="18" xfId="0"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38" fontId="3" fillId="0" borderId="28" xfId="48" applyFont="1" applyBorder="1" applyAlignment="1" applyProtection="1">
      <alignment horizontal="right" vertical="center"/>
      <protection hidden="1"/>
    </xf>
    <xf numFmtId="38" fontId="3" fillId="0" borderId="40" xfId="48" applyFont="1" applyBorder="1" applyAlignment="1" applyProtection="1">
      <alignment horizontal="right" vertical="center"/>
      <protection hidden="1"/>
    </xf>
    <xf numFmtId="38" fontId="3" fillId="0" borderId="17" xfId="48" applyFont="1" applyBorder="1" applyAlignment="1" applyProtection="1">
      <alignment horizontal="right" vertical="center"/>
      <protection hidden="1"/>
    </xf>
    <xf numFmtId="38" fontId="5" fillId="0" borderId="28" xfId="48" applyFont="1" applyBorder="1" applyAlignment="1" applyProtection="1">
      <alignment horizontal="center" vertical="center"/>
      <protection hidden="1"/>
    </xf>
    <xf numFmtId="38" fontId="5" fillId="0" borderId="40" xfId="48" applyFont="1" applyBorder="1" applyAlignment="1" applyProtection="1">
      <alignment horizontal="center" vertical="center"/>
      <protection hidden="1"/>
    </xf>
    <xf numFmtId="38" fontId="5" fillId="0" borderId="17" xfId="48" applyFont="1" applyBorder="1" applyAlignment="1" applyProtection="1">
      <alignment horizontal="center" vertical="center"/>
      <protection hidden="1"/>
    </xf>
    <xf numFmtId="38" fontId="7" fillId="19" borderId="10" xfId="48" applyNumberFormat="1" applyFont="1" applyFill="1" applyBorder="1" applyAlignment="1" applyProtection="1">
      <alignment horizontal="right" vertical="center"/>
      <protection hidden="1"/>
    </xf>
    <xf numFmtId="38" fontId="7" fillId="19" borderId="11" xfId="48" applyNumberFormat="1" applyFont="1" applyFill="1" applyBorder="1" applyAlignment="1" applyProtection="1">
      <alignment horizontal="right" vertical="center"/>
      <protection hidden="1"/>
    </xf>
    <xf numFmtId="38" fontId="7" fillId="19" borderId="13" xfId="48" applyNumberFormat="1" applyFont="1" applyFill="1" applyBorder="1" applyAlignment="1" applyProtection="1">
      <alignment horizontal="right" vertical="center"/>
      <protection hidden="1"/>
    </xf>
    <xf numFmtId="38" fontId="7" fillId="19" borderId="10" xfId="48" applyNumberFormat="1" applyFont="1" applyFill="1" applyBorder="1" applyAlignment="1" applyProtection="1">
      <alignment vertical="center"/>
      <protection hidden="1"/>
    </xf>
    <xf numFmtId="38" fontId="7" fillId="19" borderId="11" xfId="48" applyNumberFormat="1" applyFont="1" applyFill="1" applyBorder="1" applyAlignment="1" applyProtection="1">
      <alignment vertical="center"/>
      <protection hidden="1"/>
    </xf>
    <xf numFmtId="38" fontId="7" fillId="19" borderId="13" xfId="48" applyNumberFormat="1" applyFont="1" applyFill="1" applyBorder="1" applyAlignment="1" applyProtection="1">
      <alignment vertical="center"/>
      <protection hidden="1"/>
    </xf>
    <xf numFmtId="38" fontId="0" fillId="0" borderId="15" xfId="48" applyFont="1" applyBorder="1" applyAlignment="1" applyProtection="1">
      <alignment horizontal="center" vertical="center"/>
      <protection hidden="1"/>
    </xf>
    <xf numFmtId="38" fontId="5" fillId="0" borderId="28" xfId="48" applyFont="1" applyBorder="1" applyAlignment="1" applyProtection="1">
      <alignment vertical="center"/>
      <protection hidden="1"/>
    </xf>
    <xf numFmtId="38" fontId="5" fillId="0" borderId="40" xfId="48" applyFont="1" applyBorder="1" applyAlignment="1" applyProtection="1">
      <alignment vertical="center"/>
      <protection hidden="1"/>
    </xf>
    <xf numFmtId="38" fontId="3" fillId="0" borderId="15" xfId="48" applyFont="1" applyBorder="1" applyAlignment="1" applyProtection="1">
      <alignment horizontal="right" vertical="center"/>
      <protection hidden="1"/>
    </xf>
    <xf numFmtId="38" fontId="3" fillId="0" borderId="28" xfId="48" applyFont="1" applyBorder="1" applyAlignment="1" applyProtection="1">
      <alignment vertical="center"/>
      <protection hidden="1"/>
    </xf>
    <xf numFmtId="38" fontId="3" fillId="0" borderId="40" xfId="48" applyFont="1" applyBorder="1" applyAlignment="1" applyProtection="1">
      <alignment vertical="center"/>
      <protection hidden="1"/>
    </xf>
    <xf numFmtId="38" fontId="3" fillId="0" borderId="17" xfId="48" applyFont="1" applyBorder="1" applyAlignment="1" applyProtection="1">
      <alignment vertical="center"/>
      <protection hidden="1"/>
    </xf>
    <xf numFmtId="176" fontId="5" fillId="0" borderId="28" xfId="48" applyNumberFormat="1" applyFont="1" applyBorder="1" applyAlignment="1" applyProtection="1">
      <alignment horizontal="right" vertical="center"/>
      <protection hidden="1"/>
    </xf>
    <xf numFmtId="176" fontId="5" fillId="0" borderId="40" xfId="48" applyNumberFormat="1" applyFont="1" applyBorder="1" applyAlignment="1" applyProtection="1">
      <alignment horizontal="right" vertical="center"/>
      <protection hidden="1"/>
    </xf>
    <xf numFmtId="0" fontId="1" fillId="0" borderId="0" xfId="0" applyFont="1" applyAlignment="1" applyProtection="1">
      <alignment horizontal="center" vertical="center"/>
      <protection hidden="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666750</xdr:colOff>
      <xdr:row>36</xdr:row>
      <xdr:rowOff>47625</xdr:rowOff>
    </xdr:from>
    <xdr:to>
      <xdr:col>2</xdr:col>
      <xdr:colOff>142875</xdr:colOff>
      <xdr:row>37</xdr:row>
      <xdr:rowOff>200025</xdr:rowOff>
    </xdr:to>
    <xdr:sp>
      <xdr:nvSpPr>
        <xdr:cNvPr id="1" name="AutoShape 38"/>
        <xdr:cNvSpPr>
          <a:spLocks/>
        </xdr:cNvSpPr>
      </xdr:nvSpPr>
      <xdr:spPr>
        <a:xfrm>
          <a:off x="1066800" y="7743825"/>
          <a:ext cx="495300" cy="438150"/>
        </a:xfrm>
        <a:prstGeom prst="down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23</xdr:row>
      <xdr:rowOff>0</xdr:rowOff>
    </xdr:from>
    <xdr:to>
      <xdr:col>9</xdr:col>
      <xdr:colOff>276225</xdr:colOff>
      <xdr:row>24</xdr:row>
      <xdr:rowOff>95250</xdr:rowOff>
    </xdr:to>
    <xdr:sp>
      <xdr:nvSpPr>
        <xdr:cNvPr id="2" name="AutoShape 42"/>
        <xdr:cNvSpPr>
          <a:spLocks/>
        </xdr:cNvSpPr>
      </xdr:nvSpPr>
      <xdr:spPr>
        <a:xfrm>
          <a:off x="133350" y="4467225"/>
          <a:ext cx="5924550" cy="466725"/>
        </a:xfrm>
        <a:prstGeom prst="bevel">
          <a:avLst/>
        </a:prstGeom>
        <a:solidFill>
          <a:srgbClr val="CCFFCC"/>
        </a:solidFill>
        <a:ln w="9525" cmpd="sng">
          <a:solidFill>
            <a:srgbClr val="3366FF"/>
          </a:solidFill>
          <a:headEnd type="none"/>
          <a:tailEnd type="none"/>
        </a:ln>
      </xdr:spPr>
      <xdr:txBody>
        <a:bodyPr vertOverflow="clip" wrap="square" lIns="45720" tIns="27432" rIns="45720" bIns="27432" anchor="ctr"/>
        <a:p>
          <a:pPr algn="ctr">
            <a:defRPr/>
          </a:pPr>
          <a:r>
            <a:rPr lang="en-US" cap="none" sz="2200" b="0" i="0" u="none" baseline="0">
              <a:solidFill>
                <a:srgbClr val="000000"/>
              </a:solidFill>
            </a:rPr>
            <a:t>令和４年度国民健康保険税仮計算額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indexed="11"/>
    <pageSetUpPr fitToPage="1"/>
  </sheetPr>
  <dimension ref="A1:K39"/>
  <sheetViews>
    <sheetView showGridLines="0" tabSelected="1" zoomScalePageLayoutView="0" workbookViewId="0" topLeftCell="A25">
      <selection activeCell="M23" sqref="M23"/>
    </sheetView>
  </sheetViews>
  <sheetFormatPr defaultColWidth="9.00390625" defaultRowHeight="13.5"/>
  <cols>
    <col min="1" max="1" width="5.25390625" style="52" customWidth="1"/>
    <col min="2" max="2" width="13.375" style="52" customWidth="1"/>
    <col min="3" max="3" width="10.625" style="52" customWidth="1"/>
    <col min="4" max="4" width="9.00390625" style="52" customWidth="1"/>
    <col min="5" max="5" width="12.50390625" style="52" customWidth="1"/>
    <col min="6" max="6" width="11.375" style="52" customWidth="1"/>
    <col min="7" max="7" width="3.75390625" style="52" customWidth="1"/>
    <col min="8" max="8" width="6.75390625" style="52" customWidth="1"/>
    <col min="9" max="9" width="3.25390625" style="53" customWidth="1"/>
    <col min="10" max="10" width="8.75390625" style="52" customWidth="1"/>
    <col min="11" max="11" width="1.4921875" style="52" hidden="1" customWidth="1"/>
    <col min="12" max="16384" width="9.00390625" style="52" customWidth="1"/>
  </cols>
  <sheetData>
    <row r="1" spans="1:10" ht="21">
      <c r="A1" s="153" t="s">
        <v>55</v>
      </c>
      <c r="B1" s="153"/>
      <c r="C1" s="153"/>
      <c r="D1" s="153"/>
      <c r="E1" s="153"/>
      <c r="F1" s="153"/>
      <c r="G1" s="153"/>
      <c r="H1" s="153"/>
      <c r="I1" s="153"/>
      <c r="J1" s="153"/>
    </row>
    <row r="2" spans="1:10" ht="8.25" customHeight="1">
      <c r="A2" s="153"/>
      <c r="B2" s="153"/>
      <c r="C2" s="153"/>
      <c r="D2" s="153"/>
      <c r="E2" s="153"/>
      <c r="F2" s="153"/>
      <c r="G2" s="153"/>
      <c r="H2" s="153"/>
      <c r="I2" s="153"/>
      <c r="J2" s="153"/>
    </row>
    <row r="3" ht="13.5">
      <c r="A3" s="52" t="s">
        <v>52</v>
      </c>
    </row>
    <row r="4" ht="13.5">
      <c r="A4" s="52" t="s">
        <v>54</v>
      </c>
    </row>
    <row r="5" ht="13.5">
      <c r="A5" s="52" t="s">
        <v>45</v>
      </c>
    </row>
    <row r="6" ht="13.5">
      <c r="A6" s="52" t="s">
        <v>46</v>
      </c>
    </row>
    <row r="7" ht="13.5" customHeight="1">
      <c r="A7" s="52" t="s">
        <v>47</v>
      </c>
    </row>
    <row r="8" ht="13.5">
      <c r="A8" s="52" t="s">
        <v>56</v>
      </c>
    </row>
    <row r="9" ht="13.5">
      <c r="A9" s="52" t="s">
        <v>48</v>
      </c>
    </row>
    <row r="10" ht="14.25">
      <c r="A10" s="52" t="s">
        <v>41</v>
      </c>
    </row>
    <row r="11" ht="13.5">
      <c r="A11" s="54" t="s">
        <v>49</v>
      </c>
    </row>
    <row r="12" ht="13.5">
      <c r="A12" s="54" t="s">
        <v>50</v>
      </c>
    </row>
    <row r="13" spans="1:3" ht="13.5">
      <c r="A13" s="54" t="s">
        <v>0</v>
      </c>
      <c r="C13" s="55"/>
    </row>
    <row r="14" ht="13.5">
      <c r="A14" s="54" t="s">
        <v>51</v>
      </c>
    </row>
    <row r="15" ht="13.5">
      <c r="A15" s="54" t="s">
        <v>1</v>
      </c>
    </row>
    <row r="16" ht="13.5">
      <c r="A16" s="54"/>
    </row>
    <row r="17" spans="1:10" ht="19.5" customHeight="1">
      <c r="A17" s="89" t="s">
        <v>57</v>
      </c>
      <c r="B17" s="90"/>
      <c r="C17" s="91"/>
      <c r="D17" s="56" t="s">
        <v>2</v>
      </c>
      <c r="E17" s="154"/>
      <c r="F17" s="155"/>
      <c r="G17" s="57" t="s">
        <v>3</v>
      </c>
      <c r="H17" s="52" t="s">
        <v>4</v>
      </c>
      <c r="I17" s="156"/>
      <c r="J17" s="157"/>
    </row>
    <row r="18" spans="1:10" ht="19.5" customHeight="1">
      <c r="A18" s="92"/>
      <c r="B18" s="93"/>
      <c r="C18" s="94"/>
      <c r="D18" s="59" t="s">
        <v>5</v>
      </c>
      <c r="E18" s="143"/>
      <c r="F18" s="144"/>
      <c r="G18" s="60" t="s">
        <v>3</v>
      </c>
      <c r="H18" s="52" t="s">
        <v>4</v>
      </c>
      <c r="I18" s="145"/>
      <c r="J18" s="146"/>
    </row>
    <row r="19" spans="1:10" ht="19.5" customHeight="1">
      <c r="A19" s="92"/>
      <c r="B19" s="93"/>
      <c r="C19" s="94"/>
      <c r="D19" s="61" t="s">
        <v>6</v>
      </c>
      <c r="E19" s="143"/>
      <c r="F19" s="144"/>
      <c r="G19" s="60" t="s">
        <v>3</v>
      </c>
      <c r="H19" s="52" t="s">
        <v>4</v>
      </c>
      <c r="I19" s="145"/>
      <c r="J19" s="146"/>
    </row>
    <row r="20" spans="1:10" ht="19.5" customHeight="1">
      <c r="A20" s="92"/>
      <c r="B20" s="93"/>
      <c r="C20" s="94"/>
      <c r="D20" s="61" t="s">
        <v>7</v>
      </c>
      <c r="E20" s="147"/>
      <c r="F20" s="148"/>
      <c r="G20" s="60" t="s">
        <v>3</v>
      </c>
      <c r="H20" s="52" t="s">
        <v>4</v>
      </c>
      <c r="I20" s="145"/>
      <c r="J20" s="146"/>
    </row>
    <row r="21" spans="1:10" ht="19.5" customHeight="1">
      <c r="A21" s="95"/>
      <c r="B21" s="96"/>
      <c r="C21" s="97"/>
      <c r="D21" s="62" t="s">
        <v>8</v>
      </c>
      <c r="E21" s="149"/>
      <c r="F21" s="150"/>
      <c r="G21" s="63" t="s">
        <v>3</v>
      </c>
      <c r="H21" s="52" t="s">
        <v>4</v>
      </c>
      <c r="I21" s="151"/>
      <c r="J21" s="152"/>
    </row>
    <row r="22" spans="1:9" ht="6.75" customHeight="1">
      <c r="A22" s="58"/>
      <c r="B22" s="58"/>
      <c r="C22" s="58"/>
      <c r="D22" s="64"/>
      <c r="E22" s="65"/>
      <c r="F22" s="65"/>
      <c r="G22" s="64"/>
      <c r="I22" s="52"/>
    </row>
    <row r="23" spans="1:11" ht="28.5" customHeight="1">
      <c r="A23" s="135" t="s">
        <v>9</v>
      </c>
      <c r="B23" s="136"/>
      <c r="C23" s="66"/>
      <c r="D23" s="67" t="s">
        <v>10</v>
      </c>
      <c r="K23" s="52">
        <f>IF(C23&gt;3,(12-C23+4),(15-C23-11))</f>
        <v>4</v>
      </c>
    </row>
    <row r="24" spans="1:9" s="51" customFormat="1" ht="29.25">
      <c r="A24" s="137"/>
      <c r="B24" s="137"/>
      <c r="C24" s="137"/>
      <c r="D24" s="137"/>
      <c r="E24" s="137"/>
      <c r="F24" s="137"/>
      <c r="G24" s="137"/>
      <c r="H24" s="137"/>
      <c r="I24" s="137"/>
    </row>
    <row r="25" ht="10.5" customHeight="1"/>
    <row r="26" spans="2:9" ht="22.5" customHeight="1">
      <c r="B26" s="104" t="s">
        <v>11</v>
      </c>
      <c r="C26" s="105"/>
      <c r="D26" s="138" t="s">
        <v>58</v>
      </c>
      <c r="E26" s="138"/>
      <c r="F26" s="139" t="str">
        <f>IF(ISERROR(+'計算書'!R17),"エラー",(+'計算書'!R17))</f>
        <v>エラー</v>
      </c>
      <c r="G26" s="139"/>
      <c r="H26" s="140"/>
      <c r="I26" s="71" t="s">
        <v>3</v>
      </c>
    </row>
    <row r="27" spans="2:9" ht="22.5" customHeight="1">
      <c r="B27" s="106"/>
      <c r="C27" s="107"/>
      <c r="D27" s="141" t="s">
        <v>12</v>
      </c>
      <c r="E27" s="141"/>
      <c r="F27" s="128" t="str">
        <f>IF(ISERROR(+'計算書'!R35),"エラー",(+'計算書'!R35))</f>
        <v>エラー</v>
      </c>
      <c r="G27" s="142"/>
      <c r="H27" s="142"/>
      <c r="I27" s="72" t="s">
        <v>3</v>
      </c>
    </row>
    <row r="28" spans="2:9" ht="22.5" customHeight="1">
      <c r="B28" s="106"/>
      <c r="C28" s="107"/>
      <c r="D28" s="125" t="s">
        <v>13</v>
      </c>
      <c r="E28" s="126"/>
      <c r="F28" s="127" t="str">
        <f>IF(ISERROR(+'計算書'!R53),"エラー",(+'計算書'!R53))</f>
        <v>エラー</v>
      </c>
      <c r="G28" s="127"/>
      <c r="H28" s="128"/>
      <c r="I28" s="72" t="s">
        <v>3</v>
      </c>
    </row>
    <row r="29" spans="2:9" ht="22.5" customHeight="1">
      <c r="B29" s="108"/>
      <c r="C29" s="109"/>
      <c r="D29" s="129" t="s">
        <v>14</v>
      </c>
      <c r="E29" s="129"/>
      <c r="F29" s="130" t="str">
        <f>IF(ISERROR(+'計算書'!R57),"エラー",(+'計算書'!R57))</f>
        <v>エラー</v>
      </c>
      <c r="G29" s="130"/>
      <c r="H29" s="131"/>
      <c r="I29" s="73" t="s">
        <v>3</v>
      </c>
    </row>
    <row r="30" spans="2:9" ht="6" customHeight="1">
      <c r="B30" s="68"/>
      <c r="C30" s="68"/>
      <c r="D30" s="51"/>
      <c r="E30" s="51"/>
      <c r="F30" s="68"/>
      <c r="G30" s="68"/>
      <c r="H30" s="68"/>
      <c r="I30" s="74"/>
    </row>
    <row r="31" spans="2:9" ht="22.5" customHeight="1">
      <c r="B31" s="98" t="s">
        <v>15</v>
      </c>
      <c r="C31" s="99"/>
      <c r="D31" s="132" t="s">
        <v>58</v>
      </c>
      <c r="E31" s="132"/>
      <c r="F31" s="133" t="str">
        <f>IF(ISERROR(+ROUNDDOWN(F26/12,-2)),"エラー",(+ROUNDDOWN(F26/12,-2)))</f>
        <v>エラー</v>
      </c>
      <c r="G31" s="133"/>
      <c r="H31" s="134"/>
      <c r="I31" s="75" t="s">
        <v>3</v>
      </c>
    </row>
    <row r="32" spans="2:9" ht="22.5" customHeight="1">
      <c r="B32" s="100"/>
      <c r="C32" s="101"/>
      <c r="D32" s="118" t="s">
        <v>12</v>
      </c>
      <c r="E32" s="118"/>
      <c r="F32" s="119" t="str">
        <f>IF(ISERROR(+ROUNDDOWN(F27/12,-2)),"エラー",(+ROUNDDOWN(F27/12,-2)))</f>
        <v>エラー</v>
      </c>
      <c r="G32" s="119"/>
      <c r="H32" s="120"/>
      <c r="I32" s="76" t="s">
        <v>3</v>
      </c>
    </row>
    <row r="33" spans="2:9" ht="22.5" customHeight="1">
      <c r="B33" s="100"/>
      <c r="C33" s="101"/>
      <c r="D33" s="121" t="s">
        <v>13</v>
      </c>
      <c r="E33" s="121"/>
      <c r="F33" s="119" t="str">
        <f>IF(ISERROR(+ROUNDDOWN(F28/12,-2)),"エラー",(+ROUNDDOWN(F28/12,-2)))</f>
        <v>エラー</v>
      </c>
      <c r="G33" s="119"/>
      <c r="H33" s="120"/>
      <c r="I33" s="76" t="s">
        <v>3</v>
      </c>
    </row>
    <row r="34" spans="2:9" ht="22.5" customHeight="1">
      <c r="B34" s="102"/>
      <c r="C34" s="103"/>
      <c r="D34" s="122" t="s">
        <v>14</v>
      </c>
      <c r="E34" s="122"/>
      <c r="F34" s="123">
        <f>IF(ISERROR(SUM(F31:H33)),"エラー",SUM(F31:H33))</f>
        <v>0</v>
      </c>
      <c r="G34" s="123"/>
      <c r="H34" s="124"/>
      <c r="I34" s="77" t="s">
        <v>3</v>
      </c>
    </row>
    <row r="35" spans="2:8" ht="6" customHeight="1">
      <c r="B35" s="68"/>
      <c r="C35" s="68"/>
      <c r="F35" s="68"/>
      <c r="G35" s="68"/>
      <c r="H35" s="68"/>
    </row>
    <row r="36" spans="2:9" ht="22.5" customHeight="1">
      <c r="B36" s="110" t="s">
        <v>16</v>
      </c>
      <c r="C36" s="111"/>
      <c r="D36" s="112" t="s">
        <v>58</v>
      </c>
      <c r="E36" s="112"/>
      <c r="F36" s="113" t="str">
        <f>IF(ISERROR(+ROUNDDOWN(F26/12*B39,-2)),"エラー",(+ROUNDDOWN(F26/12*B39,-2)))</f>
        <v>エラー</v>
      </c>
      <c r="G36" s="113"/>
      <c r="H36" s="114"/>
      <c r="I36" s="78" t="s">
        <v>3</v>
      </c>
    </row>
    <row r="37" spans="2:9" ht="22.5" customHeight="1">
      <c r="B37" s="115"/>
      <c r="C37" s="116"/>
      <c r="D37" s="117" t="s">
        <v>12</v>
      </c>
      <c r="E37" s="117"/>
      <c r="F37" s="82" t="str">
        <f>IF(ISERROR(+ROUNDDOWN(F27/12*B39,-2)),"エラー",(+ROUNDDOWN(F27/12*B39,-2)))</f>
        <v>エラー</v>
      </c>
      <c r="G37" s="82"/>
      <c r="H37" s="83"/>
      <c r="I37" s="79" t="s">
        <v>3</v>
      </c>
    </row>
    <row r="38" spans="2:9" ht="22.5" customHeight="1">
      <c r="B38" s="69"/>
      <c r="C38" s="70"/>
      <c r="D38" s="81" t="s">
        <v>13</v>
      </c>
      <c r="E38" s="81"/>
      <c r="F38" s="82" t="str">
        <f>IF(ISERROR(+ROUNDDOWN(F28/12*B39,-2)),"エラー",(+ROUNDDOWN(F28/12*B39,-2)))</f>
        <v>エラー</v>
      </c>
      <c r="G38" s="82"/>
      <c r="H38" s="83"/>
      <c r="I38" s="79" t="s">
        <v>3</v>
      </c>
    </row>
    <row r="39" spans="2:9" ht="22.5" customHeight="1">
      <c r="B39" s="84">
        <f>+K23</f>
        <v>4</v>
      </c>
      <c r="C39" s="85"/>
      <c r="D39" s="86" t="s">
        <v>14</v>
      </c>
      <c r="E39" s="86"/>
      <c r="F39" s="87">
        <f>IF(ISERROR(SUM(F36:H38)),"エラー",(SUM(F36:H38)))</f>
        <v>0</v>
      </c>
      <c r="G39" s="87"/>
      <c r="H39" s="88"/>
      <c r="I39" s="80" t="s">
        <v>3</v>
      </c>
    </row>
  </sheetData>
  <sheetProtection/>
  <mergeCells count="44">
    <mergeCell ref="A1:J1"/>
    <mergeCell ref="A2:J2"/>
    <mergeCell ref="E17:F17"/>
    <mergeCell ref="I17:J17"/>
    <mergeCell ref="E18:F18"/>
    <mergeCell ref="I18:J18"/>
    <mergeCell ref="E19:F19"/>
    <mergeCell ref="I19:J19"/>
    <mergeCell ref="E20:F20"/>
    <mergeCell ref="I20:J20"/>
    <mergeCell ref="E21:F21"/>
    <mergeCell ref="I21:J21"/>
    <mergeCell ref="A23:B23"/>
    <mergeCell ref="A24:I24"/>
    <mergeCell ref="D26:E26"/>
    <mergeCell ref="F26:H26"/>
    <mergeCell ref="D27:E27"/>
    <mergeCell ref="F27:H27"/>
    <mergeCell ref="D28:E28"/>
    <mergeCell ref="F28:H28"/>
    <mergeCell ref="D29:E29"/>
    <mergeCell ref="F29:H29"/>
    <mergeCell ref="D31:E31"/>
    <mergeCell ref="F31:H31"/>
    <mergeCell ref="F36:H36"/>
    <mergeCell ref="B37:C37"/>
    <mergeCell ref="D37:E37"/>
    <mergeCell ref="F37:H37"/>
    <mergeCell ref="D32:E32"/>
    <mergeCell ref="F32:H32"/>
    <mergeCell ref="D33:E33"/>
    <mergeCell ref="F33:H33"/>
    <mergeCell ref="D34:E34"/>
    <mergeCell ref="F34:H34"/>
    <mergeCell ref="D38:E38"/>
    <mergeCell ref="F38:H38"/>
    <mergeCell ref="B39:C39"/>
    <mergeCell ref="D39:E39"/>
    <mergeCell ref="F39:H39"/>
    <mergeCell ref="A17:C21"/>
    <mergeCell ref="B31:C34"/>
    <mergeCell ref="B26:C29"/>
    <mergeCell ref="B36:C36"/>
    <mergeCell ref="D36:E36"/>
  </mergeCells>
  <printOptions horizontalCentered="1" verticalCentered="1"/>
  <pageMargins left="0.7868055555555555" right="0.7868055555555555" top="0" bottom="0" header="0.5118055555555555" footer="0.5118055555555555"/>
  <pageSetup fitToHeight="1" fitToWidth="1" horizontalDpi="600" verticalDpi="600" orientation="portrait" paperSize="9" scale="95" r:id="rId4"/>
  <drawing r:id="rId3"/>
  <legacyDrawing r:id="rId2"/>
</worksheet>
</file>

<file path=xl/worksheets/sheet2.xml><?xml version="1.0" encoding="utf-8"?>
<worksheet xmlns="http://schemas.openxmlformats.org/spreadsheetml/2006/main" xmlns:r="http://schemas.openxmlformats.org/officeDocument/2006/relationships">
  <sheetPr codeName="Sheet2">
    <tabColor indexed="13"/>
    <pageSetUpPr fitToPage="1"/>
  </sheetPr>
  <dimension ref="A1:Y58"/>
  <sheetViews>
    <sheetView showGridLines="0" zoomScale="130" zoomScaleNormal="130" zoomScalePageLayoutView="0" workbookViewId="0" topLeftCell="A7">
      <selection activeCell="R59" sqref="R59"/>
    </sheetView>
  </sheetViews>
  <sheetFormatPr defaultColWidth="9.00390625" defaultRowHeight="13.5"/>
  <cols>
    <col min="1" max="1" width="3.75390625" style="1" customWidth="1"/>
    <col min="2" max="3" width="3.125" style="1" customWidth="1"/>
    <col min="4" max="8" width="4.00390625" style="1" customWidth="1"/>
    <col min="9" max="9" width="3.125" style="1" customWidth="1"/>
    <col min="10" max="11" width="3.75390625" style="1" customWidth="1"/>
    <col min="12" max="15" width="3.125" style="1" customWidth="1"/>
    <col min="16" max="16" width="6.50390625" style="1" customWidth="1"/>
    <col min="17" max="17" width="3.125" style="1" customWidth="1"/>
    <col min="18" max="22" width="3.625" style="1" customWidth="1"/>
    <col min="23" max="23" width="3.50390625" style="1" customWidth="1"/>
    <col min="24" max="24" width="2.875" style="1" customWidth="1"/>
    <col min="25" max="25" width="1.00390625" style="1" customWidth="1"/>
    <col min="26" max="34" width="3.125" style="1" customWidth="1"/>
    <col min="35" max="16384" width="9.00390625" style="1" customWidth="1"/>
  </cols>
  <sheetData>
    <row r="1" spans="1:23" ht="18">
      <c r="A1" s="224" t="s">
        <v>53</v>
      </c>
      <c r="B1" s="224"/>
      <c r="C1" s="224"/>
      <c r="D1" s="224"/>
      <c r="E1" s="224"/>
      <c r="F1" s="224"/>
      <c r="G1" s="224"/>
      <c r="H1" s="224"/>
      <c r="I1" s="224"/>
      <c r="J1" s="224"/>
      <c r="K1" s="224"/>
      <c r="L1" s="224"/>
      <c r="M1" s="224"/>
      <c r="N1" s="224"/>
      <c r="O1" s="224"/>
      <c r="P1" s="224"/>
      <c r="Q1" s="224"/>
      <c r="R1" s="224"/>
      <c r="S1" s="224"/>
      <c r="T1" s="224"/>
      <c r="U1" s="224"/>
      <c r="V1" s="224"/>
      <c r="W1" s="224"/>
    </row>
    <row r="2" ht="8.25" customHeight="1"/>
    <row r="3" spans="1:25" ht="21" customHeight="1">
      <c r="A3" s="2" t="s">
        <v>17</v>
      </c>
      <c r="B3" s="3"/>
      <c r="C3" s="4"/>
      <c r="D3" s="4"/>
      <c r="E3" s="4"/>
      <c r="F3" s="5"/>
      <c r="G3" s="4"/>
      <c r="H3" s="6"/>
      <c r="I3" s="33"/>
      <c r="J3" s="33"/>
      <c r="K3" s="33"/>
      <c r="L3" s="33"/>
      <c r="M3" s="33"/>
      <c r="N3" s="33"/>
      <c r="O3" s="33"/>
      <c r="P3" s="33"/>
      <c r="Q3" s="33"/>
      <c r="R3" s="33"/>
      <c r="S3" s="33" t="s">
        <v>18</v>
      </c>
      <c r="T3" s="33"/>
      <c r="U3" s="33"/>
      <c r="V3" s="33"/>
      <c r="W3" s="45"/>
      <c r="Y3" s="1">
        <v>0.058</v>
      </c>
    </row>
    <row r="4" spans="1:23" ht="15">
      <c r="A4" s="7"/>
      <c r="B4" s="8" t="s">
        <v>19</v>
      </c>
      <c r="C4" s="8"/>
      <c r="D4" s="8"/>
      <c r="E4" s="9" t="s">
        <v>59</v>
      </c>
      <c r="F4" s="10"/>
      <c r="G4" s="10"/>
      <c r="H4" s="10"/>
      <c r="I4" s="10"/>
      <c r="J4" s="10"/>
      <c r="K4" s="10"/>
      <c r="L4" s="10"/>
      <c r="M4" s="10"/>
      <c r="N4" s="10"/>
      <c r="O4" s="10"/>
      <c r="P4" s="10"/>
      <c r="Q4" s="10"/>
      <c r="R4" s="10"/>
      <c r="S4" s="10"/>
      <c r="T4" s="10"/>
      <c r="U4" s="10"/>
      <c r="V4" s="10"/>
      <c r="W4" s="46"/>
    </row>
    <row r="5" spans="1:23" ht="13.5">
      <c r="A5" s="7"/>
      <c r="B5" s="202" t="s">
        <v>20</v>
      </c>
      <c r="C5" s="202"/>
      <c r="D5" s="215" t="s">
        <v>21</v>
      </c>
      <c r="E5" s="215"/>
      <c r="F5" s="215"/>
      <c r="G5" s="215"/>
      <c r="H5" s="215"/>
      <c r="I5" s="24"/>
      <c r="J5" s="191" t="s">
        <v>22</v>
      </c>
      <c r="K5" s="192"/>
      <c r="L5" s="192"/>
      <c r="M5" s="192"/>
      <c r="N5" s="193"/>
      <c r="O5" s="24"/>
      <c r="P5" s="11" t="s">
        <v>23</v>
      </c>
      <c r="Q5" s="16"/>
      <c r="R5" s="181" t="s">
        <v>24</v>
      </c>
      <c r="S5" s="182"/>
      <c r="T5" s="182"/>
      <c r="U5" s="182"/>
      <c r="V5" s="183"/>
      <c r="W5" s="46"/>
    </row>
    <row r="6" spans="1:23" ht="15.75">
      <c r="A6" s="7"/>
      <c r="B6" s="202">
        <v>1</v>
      </c>
      <c r="C6" s="202"/>
      <c r="D6" s="218">
        <f>IF('入力と結果'!E17&gt;J6,'入力と結果'!E17,0)</f>
        <v>0</v>
      </c>
      <c r="E6" s="218"/>
      <c r="F6" s="218"/>
      <c r="G6" s="218"/>
      <c r="H6" s="218"/>
      <c r="I6" s="24" t="s">
        <v>25</v>
      </c>
      <c r="J6" s="222">
        <v>430000</v>
      </c>
      <c r="K6" s="223"/>
      <c r="L6" s="223"/>
      <c r="M6" s="223"/>
      <c r="N6" s="34" t="s">
        <v>3</v>
      </c>
      <c r="O6" s="35" t="s">
        <v>26</v>
      </c>
      <c r="P6" s="36">
        <f>+Y3</f>
        <v>0.058</v>
      </c>
      <c r="Q6" s="16" t="s">
        <v>27</v>
      </c>
      <c r="R6" s="209">
        <f>IF(AND(D6&gt;0,'入力と結果'!I17&gt;=0),ROUNDDOWN(('計算書'!D6-'計算書'!J6)*'計算書'!P6,0),"")</f>
      </c>
      <c r="S6" s="210"/>
      <c r="T6" s="210"/>
      <c r="U6" s="210"/>
      <c r="V6" s="211"/>
      <c r="W6" s="46"/>
    </row>
    <row r="7" spans="1:23" ht="15.75">
      <c r="A7" s="7"/>
      <c r="B7" s="202">
        <v>2</v>
      </c>
      <c r="C7" s="202"/>
      <c r="D7" s="218">
        <f>IF('入力と結果'!E18&gt;J7,'入力と結果'!E18,0)</f>
        <v>0</v>
      </c>
      <c r="E7" s="218"/>
      <c r="F7" s="218"/>
      <c r="G7" s="218"/>
      <c r="H7" s="218"/>
      <c r="I7" s="24" t="s">
        <v>25</v>
      </c>
      <c r="J7" s="222">
        <v>430000</v>
      </c>
      <c r="K7" s="223"/>
      <c r="L7" s="223"/>
      <c r="M7" s="223"/>
      <c r="N7" s="34" t="s">
        <v>3</v>
      </c>
      <c r="O7" s="35" t="s">
        <v>26</v>
      </c>
      <c r="P7" s="36">
        <f>+Y3</f>
        <v>0.058</v>
      </c>
      <c r="Q7" s="16" t="s">
        <v>27</v>
      </c>
      <c r="R7" s="209">
        <f>IF(AND(D7&gt;0,'入力と結果'!I18&gt;=0),ROUNDDOWN(('計算書'!D7-'計算書'!J7)*'計算書'!P7,0),"")</f>
      </c>
      <c r="S7" s="210"/>
      <c r="T7" s="210"/>
      <c r="U7" s="210"/>
      <c r="V7" s="211"/>
      <c r="W7" s="46"/>
    </row>
    <row r="8" spans="1:23" ht="15.75">
      <c r="A8" s="7"/>
      <c r="B8" s="202">
        <v>3</v>
      </c>
      <c r="C8" s="202"/>
      <c r="D8" s="218">
        <f>IF('入力と結果'!E19&gt;J8,'入力と結果'!E19,0)</f>
        <v>0</v>
      </c>
      <c r="E8" s="218"/>
      <c r="F8" s="218"/>
      <c r="G8" s="218"/>
      <c r="H8" s="218"/>
      <c r="I8" s="24" t="s">
        <v>25</v>
      </c>
      <c r="J8" s="222">
        <v>430000</v>
      </c>
      <c r="K8" s="223"/>
      <c r="L8" s="223"/>
      <c r="M8" s="223"/>
      <c r="N8" s="34" t="s">
        <v>3</v>
      </c>
      <c r="O8" s="35" t="s">
        <v>26</v>
      </c>
      <c r="P8" s="36">
        <f>+Y3</f>
        <v>0.058</v>
      </c>
      <c r="Q8" s="16" t="s">
        <v>27</v>
      </c>
      <c r="R8" s="209">
        <f>IF(AND(D8&gt;0,'入力と結果'!I19&gt;=0),ROUNDDOWN(('計算書'!D8-'計算書'!J8)*'計算書'!P8,0),"")</f>
      </c>
      <c r="S8" s="210"/>
      <c r="T8" s="210"/>
      <c r="U8" s="210"/>
      <c r="V8" s="211"/>
      <c r="W8" s="46"/>
    </row>
    <row r="9" spans="1:23" ht="15.75">
      <c r="A9" s="7"/>
      <c r="B9" s="191">
        <v>4</v>
      </c>
      <c r="C9" s="193"/>
      <c r="D9" s="219">
        <f>IF('入力と結果'!E20&gt;J9,'入力と結果'!E20,0)</f>
        <v>0</v>
      </c>
      <c r="E9" s="220"/>
      <c r="F9" s="220"/>
      <c r="G9" s="220"/>
      <c r="H9" s="221"/>
      <c r="I9" s="24" t="s">
        <v>25</v>
      </c>
      <c r="J9" s="222">
        <v>430000</v>
      </c>
      <c r="K9" s="223"/>
      <c r="L9" s="223"/>
      <c r="M9" s="223"/>
      <c r="N9" s="34" t="s">
        <v>3</v>
      </c>
      <c r="O9" s="35" t="s">
        <v>26</v>
      </c>
      <c r="P9" s="36">
        <f>+Y3</f>
        <v>0.058</v>
      </c>
      <c r="Q9" s="16" t="s">
        <v>27</v>
      </c>
      <c r="R9" s="212">
        <f>IF(AND(D9&gt;0,'入力と結果'!I20&gt;=0),ROUNDDOWN(('計算書'!D9-'計算書'!J9)*'計算書'!P9,0),"")</f>
      </c>
      <c r="S9" s="213"/>
      <c r="T9" s="213"/>
      <c r="U9" s="213"/>
      <c r="V9" s="214"/>
      <c r="W9" s="46"/>
    </row>
    <row r="10" spans="1:23" ht="15.75">
      <c r="A10" s="7"/>
      <c r="B10" s="191">
        <v>5</v>
      </c>
      <c r="C10" s="193"/>
      <c r="D10" s="218">
        <f>IF('入力と結果'!E21&gt;J10,'入力と結果'!E21,0)</f>
        <v>0</v>
      </c>
      <c r="E10" s="218"/>
      <c r="F10" s="218"/>
      <c r="G10" s="218"/>
      <c r="H10" s="218"/>
      <c r="I10" s="24" t="s">
        <v>25</v>
      </c>
      <c r="J10" s="222">
        <v>430000</v>
      </c>
      <c r="K10" s="223"/>
      <c r="L10" s="223"/>
      <c r="M10" s="223"/>
      <c r="N10" s="34" t="s">
        <v>3</v>
      </c>
      <c r="O10" s="35" t="s">
        <v>26</v>
      </c>
      <c r="P10" s="36">
        <f>+Y3</f>
        <v>0.058</v>
      </c>
      <c r="Q10" s="16" t="s">
        <v>27</v>
      </c>
      <c r="R10" s="209">
        <f>IF(AND(D10&gt;0,'入力と結果'!I21&gt;=0),ROUNDDOWN(('計算書'!D10-'計算書'!J10)*'計算書'!P10,0),"")</f>
      </c>
      <c r="S10" s="210"/>
      <c r="T10" s="210"/>
      <c r="U10" s="210"/>
      <c r="V10" s="211"/>
      <c r="W10" s="46"/>
    </row>
    <row r="11" spans="1:23" ht="7.5" customHeight="1">
      <c r="A11" s="7"/>
      <c r="B11" s="12"/>
      <c r="C11" s="12"/>
      <c r="D11" s="13"/>
      <c r="E11" s="13"/>
      <c r="F11" s="13"/>
      <c r="G11" s="13"/>
      <c r="H11" s="13"/>
      <c r="I11" s="37"/>
      <c r="J11" s="38"/>
      <c r="K11" s="38"/>
      <c r="L11" s="37"/>
      <c r="M11" s="19"/>
      <c r="N11" s="19"/>
      <c r="O11" s="19"/>
      <c r="P11" s="19"/>
      <c r="Q11" s="19"/>
      <c r="R11" s="37"/>
      <c r="S11" s="37"/>
      <c r="T11" s="37"/>
      <c r="U11" s="37"/>
      <c r="V11" s="37"/>
      <c r="W11" s="46"/>
    </row>
    <row r="12" spans="1:23" ht="13.5">
      <c r="A12" s="7"/>
      <c r="B12" s="8" t="s">
        <v>28</v>
      </c>
      <c r="C12" s="8"/>
      <c r="D12" s="8"/>
      <c r="E12" s="10" t="s">
        <v>29</v>
      </c>
      <c r="F12" s="10"/>
      <c r="G12" s="10"/>
      <c r="H12" s="10"/>
      <c r="I12" s="10"/>
      <c r="J12" s="10"/>
      <c r="K12" s="10"/>
      <c r="L12" s="10"/>
      <c r="M12" s="10"/>
      <c r="N12" s="10"/>
      <c r="O12" s="10"/>
      <c r="P12" s="10"/>
      <c r="Q12" s="10"/>
      <c r="R12" s="10"/>
      <c r="S12" s="10"/>
      <c r="T12" s="10"/>
      <c r="U12" s="10"/>
      <c r="V12" s="10"/>
      <c r="W12" s="46"/>
    </row>
    <row r="13" spans="1:23" ht="13.5">
      <c r="A13" s="7"/>
      <c r="B13" s="10"/>
      <c r="C13" s="188" t="s">
        <v>30</v>
      </c>
      <c r="D13" s="189"/>
      <c r="E13" s="189"/>
      <c r="F13" s="189"/>
      <c r="G13" s="190"/>
      <c r="H13" s="14"/>
      <c r="I13" s="35"/>
      <c r="J13" s="191" t="s">
        <v>31</v>
      </c>
      <c r="K13" s="192"/>
      <c r="L13" s="192"/>
      <c r="M13" s="192"/>
      <c r="N13" s="192"/>
      <c r="O13" s="193"/>
      <c r="P13" s="39"/>
      <c r="Q13" s="10"/>
      <c r="R13" s="181" t="s">
        <v>31</v>
      </c>
      <c r="S13" s="182"/>
      <c r="T13" s="182"/>
      <c r="U13" s="182"/>
      <c r="V13" s="183"/>
      <c r="W13" s="46"/>
    </row>
    <row r="14" spans="1:23" ht="15.75">
      <c r="A14" s="7"/>
      <c r="B14" s="14"/>
      <c r="C14" s="194" t="str">
        <f>IF('入力と結果'!I17="","エラー",COUNTA('入力と結果'!I17:J21))</f>
        <v>エラー</v>
      </c>
      <c r="D14" s="195"/>
      <c r="E14" s="195"/>
      <c r="F14" s="195"/>
      <c r="G14" s="15" t="s">
        <v>32</v>
      </c>
      <c r="H14" s="196" t="s">
        <v>26</v>
      </c>
      <c r="I14" s="197"/>
      <c r="J14" s="198">
        <v>21800</v>
      </c>
      <c r="K14" s="199"/>
      <c r="L14" s="199"/>
      <c r="M14" s="199"/>
      <c r="N14" s="199"/>
      <c r="O14" s="15" t="s">
        <v>3</v>
      </c>
      <c r="P14" s="200" t="s">
        <v>27</v>
      </c>
      <c r="Q14" s="201"/>
      <c r="R14" s="184" t="str">
        <f>IF(ISERROR(IF(C14="","",C14*J14)),"エラー",(IF(C14="","",C14*J14)))</f>
        <v>エラー</v>
      </c>
      <c r="S14" s="185"/>
      <c r="T14" s="185"/>
      <c r="U14" s="185"/>
      <c r="V14" s="186"/>
      <c r="W14" s="46"/>
    </row>
    <row r="15" spans="1:23" ht="8.25" customHeight="1">
      <c r="A15" s="7"/>
      <c r="B15" s="10"/>
      <c r="C15" s="10"/>
      <c r="D15" s="10"/>
      <c r="E15" s="10"/>
      <c r="F15" s="10"/>
      <c r="G15" s="10"/>
      <c r="H15" s="10"/>
      <c r="I15" s="10"/>
      <c r="J15" s="10"/>
      <c r="K15" s="10"/>
      <c r="L15" s="10"/>
      <c r="M15" s="10"/>
      <c r="N15" s="10"/>
      <c r="O15" s="10"/>
      <c r="P15" s="10"/>
      <c r="Q15" s="10"/>
      <c r="R15" s="10"/>
      <c r="S15" s="10"/>
      <c r="T15" s="10"/>
      <c r="U15" s="10"/>
      <c r="V15" s="10"/>
      <c r="W15" s="46"/>
    </row>
    <row r="16" spans="1:23" ht="5.25" customHeight="1" thickBot="1">
      <c r="A16" s="7"/>
      <c r="B16" s="10"/>
      <c r="C16" s="10"/>
      <c r="D16" s="10"/>
      <c r="E16" s="10"/>
      <c r="F16" s="10"/>
      <c r="G16" s="10"/>
      <c r="H16" s="10"/>
      <c r="I16" s="10"/>
      <c r="J16" s="10"/>
      <c r="K16" s="10"/>
      <c r="L16" s="10"/>
      <c r="M16" s="10"/>
      <c r="N16" s="10"/>
      <c r="O16" s="10"/>
      <c r="P16" s="10"/>
      <c r="Q16" s="10"/>
      <c r="R16" s="10"/>
      <c r="S16" s="10"/>
      <c r="T16" s="10"/>
      <c r="U16" s="10"/>
      <c r="V16" s="10"/>
      <c r="W16" s="46"/>
    </row>
    <row r="17" spans="1:23" ht="12" customHeight="1">
      <c r="A17" s="187" t="s">
        <v>33</v>
      </c>
      <c r="B17" s="166" t="s">
        <v>42</v>
      </c>
      <c r="C17" s="166"/>
      <c r="D17" s="166"/>
      <c r="E17" s="166"/>
      <c r="F17" s="166"/>
      <c r="G17" s="166"/>
      <c r="H17" s="166"/>
      <c r="I17" s="166"/>
      <c r="J17" s="166"/>
      <c r="K17" s="166"/>
      <c r="L17" s="166"/>
      <c r="M17" s="166"/>
      <c r="N17" s="166"/>
      <c r="O17" s="166"/>
      <c r="P17" s="166"/>
      <c r="Q17" s="166"/>
      <c r="R17" s="168" t="str">
        <f>IF(R14="エラー","エラー",IF(+SUM(R6:V10,R14)&gt;=630000,630000,+ROUNDDOWN(SUM(R6:V10,R14),-2)))</f>
        <v>エラー</v>
      </c>
      <c r="S17" s="169"/>
      <c r="T17" s="169"/>
      <c r="U17" s="169"/>
      <c r="V17" s="170"/>
      <c r="W17" s="46"/>
    </row>
    <row r="18" spans="1:23" ht="12" customHeight="1">
      <c r="A18" s="187"/>
      <c r="B18" s="167"/>
      <c r="C18" s="167"/>
      <c r="D18" s="167"/>
      <c r="E18" s="167"/>
      <c r="F18" s="167"/>
      <c r="G18" s="167"/>
      <c r="H18" s="167"/>
      <c r="I18" s="167"/>
      <c r="J18" s="167"/>
      <c r="K18" s="167"/>
      <c r="L18" s="167"/>
      <c r="M18" s="167"/>
      <c r="N18" s="167"/>
      <c r="O18" s="167"/>
      <c r="P18" s="167"/>
      <c r="Q18" s="167"/>
      <c r="R18" s="171"/>
      <c r="S18" s="172"/>
      <c r="T18" s="172"/>
      <c r="U18" s="172"/>
      <c r="V18" s="173"/>
      <c r="W18" s="46"/>
    </row>
    <row r="19" spans="1:23" ht="16.5" customHeight="1">
      <c r="A19" s="20"/>
      <c r="B19" s="21"/>
      <c r="C19" s="21"/>
      <c r="D19" s="22"/>
      <c r="E19" s="21"/>
      <c r="F19" s="21"/>
      <c r="G19" s="21"/>
      <c r="H19" s="21"/>
      <c r="I19" s="21"/>
      <c r="J19" s="21"/>
      <c r="K19" s="21"/>
      <c r="L19" s="21"/>
      <c r="M19" s="21"/>
      <c r="N19" s="21"/>
      <c r="O19" s="21"/>
      <c r="P19" s="40"/>
      <c r="Q19" s="21"/>
      <c r="R19" s="47" t="s">
        <v>34</v>
      </c>
      <c r="S19" s="24"/>
      <c r="T19" s="24"/>
      <c r="U19" s="24"/>
      <c r="V19" s="24"/>
      <c r="W19" s="46"/>
    </row>
    <row r="20" spans="1:23" ht="6.75" customHeight="1">
      <c r="A20" s="23"/>
      <c r="B20" s="23"/>
      <c r="C20" s="23"/>
      <c r="D20" s="23"/>
      <c r="E20" s="23"/>
      <c r="F20" s="23"/>
      <c r="G20" s="23"/>
      <c r="H20" s="23"/>
      <c r="I20" s="23"/>
      <c r="J20" s="23"/>
      <c r="K20" s="23"/>
      <c r="L20" s="23"/>
      <c r="M20" s="23"/>
      <c r="N20" s="23"/>
      <c r="O20" s="23"/>
      <c r="P20" s="23"/>
      <c r="Q20" s="23"/>
      <c r="R20" s="23"/>
      <c r="S20" s="23"/>
      <c r="T20" s="23"/>
      <c r="U20" s="23"/>
      <c r="V20" s="23"/>
      <c r="W20" s="23"/>
    </row>
    <row r="21" spans="1:25" ht="21" customHeight="1">
      <c r="A21" s="2" t="s">
        <v>35</v>
      </c>
      <c r="B21" s="3"/>
      <c r="C21" s="4"/>
      <c r="D21" s="4"/>
      <c r="E21" s="4"/>
      <c r="F21" s="4"/>
      <c r="G21" s="4"/>
      <c r="H21" s="6"/>
      <c r="I21" s="33"/>
      <c r="J21" s="33"/>
      <c r="K21" s="33"/>
      <c r="L21" s="33"/>
      <c r="M21" s="33"/>
      <c r="N21" s="33"/>
      <c r="O21" s="33"/>
      <c r="P21" s="33"/>
      <c r="Q21" s="33"/>
      <c r="R21" s="33"/>
      <c r="S21" s="33" t="s">
        <v>18</v>
      </c>
      <c r="T21" s="33"/>
      <c r="U21" s="33"/>
      <c r="V21" s="33"/>
      <c r="W21" s="45"/>
      <c r="Y21" s="1">
        <v>0.018</v>
      </c>
    </row>
    <row r="22" spans="1:23" ht="15">
      <c r="A22" s="7"/>
      <c r="B22" s="8" t="s">
        <v>19</v>
      </c>
      <c r="C22" s="8"/>
      <c r="D22" s="8"/>
      <c r="E22" s="9" t="str">
        <f>+E4</f>
        <v>（令和３年１月１日から１２月３１日までの所得）</v>
      </c>
      <c r="F22" s="10"/>
      <c r="G22" s="10"/>
      <c r="H22" s="10"/>
      <c r="I22" s="10"/>
      <c r="J22" s="10"/>
      <c r="K22" s="10"/>
      <c r="L22" s="10"/>
      <c r="M22" s="10"/>
      <c r="N22" s="10"/>
      <c r="O22" s="10"/>
      <c r="P22" s="10"/>
      <c r="Q22" s="10"/>
      <c r="R22" s="10"/>
      <c r="S22" s="10"/>
      <c r="T22" s="10"/>
      <c r="U22" s="10"/>
      <c r="V22" s="10"/>
      <c r="W22" s="46"/>
    </row>
    <row r="23" spans="1:23" ht="13.5">
      <c r="A23" s="7"/>
      <c r="B23" s="202" t="s">
        <v>20</v>
      </c>
      <c r="C23" s="202"/>
      <c r="D23" s="215" t="s">
        <v>21</v>
      </c>
      <c r="E23" s="215"/>
      <c r="F23" s="215"/>
      <c r="G23" s="215"/>
      <c r="H23" s="215"/>
      <c r="I23" s="24"/>
      <c r="J23" s="191" t="s">
        <v>22</v>
      </c>
      <c r="K23" s="192"/>
      <c r="L23" s="192"/>
      <c r="M23" s="192"/>
      <c r="N23" s="193"/>
      <c r="O23" s="24"/>
      <c r="P23" s="11" t="s">
        <v>23</v>
      </c>
      <c r="Q23" s="16"/>
      <c r="R23" s="181" t="s">
        <v>24</v>
      </c>
      <c r="S23" s="182"/>
      <c r="T23" s="182"/>
      <c r="U23" s="182"/>
      <c r="V23" s="183"/>
      <c r="W23" s="46"/>
    </row>
    <row r="24" spans="1:23" ht="15.75">
      <c r="A24" s="7"/>
      <c r="B24" s="202">
        <v>1</v>
      </c>
      <c r="C24" s="202"/>
      <c r="D24" s="218">
        <f>IF('入力と結果'!E17&gt;J24,'入力と結果'!E17,0)</f>
        <v>0</v>
      </c>
      <c r="E24" s="218"/>
      <c r="F24" s="218"/>
      <c r="G24" s="218"/>
      <c r="H24" s="218"/>
      <c r="I24" s="24" t="s">
        <v>25</v>
      </c>
      <c r="J24" s="206">
        <v>430000</v>
      </c>
      <c r="K24" s="207"/>
      <c r="L24" s="207"/>
      <c r="M24" s="207"/>
      <c r="N24" s="208"/>
      <c r="O24" s="35" t="s">
        <v>26</v>
      </c>
      <c r="P24" s="36">
        <f>+Y21</f>
        <v>0.018</v>
      </c>
      <c r="Q24" s="16" t="s">
        <v>27</v>
      </c>
      <c r="R24" s="209">
        <f>IF(AND(D24&gt;0,'入力と結果'!I17&gt;=0),ROUNDDOWN(('計算書'!D24-'計算書'!J24)*'計算書'!P24,0),"")</f>
      </c>
      <c r="S24" s="210"/>
      <c r="T24" s="210"/>
      <c r="U24" s="210"/>
      <c r="V24" s="211"/>
      <c r="W24" s="46"/>
    </row>
    <row r="25" spans="1:23" ht="15.75">
      <c r="A25" s="7"/>
      <c r="B25" s="202">
        <v>2</v>
      </c>
      <c r="C25" s="202"/>
      <c r="D25" s="218">
        <f>IF('入力と結果'!E18&gt;J25,'入力と結果'!E18,0)</f>
        <v>0</v>
      </c>
      <c r="E25" s="218"/>
      <c r="F25" s="218"/>
      <c r="G25" s="218"/>
      <c r="H25" s="218"/>
      <c r="I25" s="24" t="s">
        <v>25</v>
      </c>
      <c r="J25" s="206">
        <v>430000</v>
      </c>
      <c r="K25" s="207"/>
      <c r="L25" s="207"/>
      <c r="M25" s="207"/>
      <c r="N25" s="208"/>
      <c r="O25" s="35" t="s">
        <v>26</v>
      </c>
      <c r="P25" s="36">
        <f>+Y21</f>
        <v>0.018</v>
      </c>
      <c r="Q25" s="16" t="s">
        <v>27</v>
      </c>
      <c r="R25" s="209">
        <f>IF(AND(D25&gt;0,'入力と結果'!I18&gt;=0),ROUNDDOWN(('計算書'!D25-'計算書'!J25)*'計算書'!P25,0),"")</f>
      </c>
      <c r="S25" s="210"/>
      <c r="T25" s="210"/>
      <c r="U25" s="210"/>
      <c r="V25" s="211"/>
      <c r="W25" s="46"/>
    </row>
    <row r="26" spans="1:23" ht="15.75">
      <c r="A26" s="7"/>
      <c r="B26" s="202">
        <v>3</v>
      </c>
      <c r="C26" s="202"/>
      <c r="D26" s="218">
        <f>IF('入力と結果'!E19&gt;J26,'入力と結果'!E19,0)</f>
        <v>0</v>
      </c>
      <c r="E26" s="218"/>
      <c r="F26" s="218"/>
      <c r="G26" s="218"/>
      <c r="H26" s="218"/>
      <c r="I26" s="24" t="s">
        <v>25</v>
      </c>
      <c r="J26" s="206">
        <v>430000</v>
      </c>
      <c r="K26" s="207"/>
      <c r="L26" s="207"/>
      <c r="M26" s="207"/>
      <c r="N26" s="208"/>
      <c r="O26" s="35" t="s">
        <v>26</v>
      </c>
      <c r="P26" s="36">
        <f>+Y21</f>
        <v>0.018</v>
      </c>
      <c r="Q26" s="16" t="s">
        <v>27</v>
      </c>
      <c r="R26" s="212">
        <f>IF(AND(D26&gt;0,'入力と結果'!I19&gt;=0),ROUNDDOWN(('計算書'!D26-'計算書'!J26)*'計算書'!P26,0),"")</f>
      </c>
      <c r="S26" s="213"/>
      <c r="T26" s="213"/>
      <c r="U26" s="213"/>
      <c r="V26" s="214"/>
      <c r="W26" s="46"/>
    </row>
    <row r="27" spans="1:23" ht="15.75">
      <c r="A27" s="7"/>
      <c r="B27" s="202">
        <v>4</v>
      </c>
      <c r="C27" s="202"/>
      <c r="D27" s="218">
        <f>IF('入力と結果'!E20&gt;J27,'入力と結果'!E20,0)</f>
        <v>0</v>
      </c>
      <c r="E27" s="218"/>
      <c r="F27" s="218"/>
      <c r="G27" s="218"/>
      <c r="H27" s="218"/>
      <c r="I27" s="24" t="s">
        <v>25</v>
      </c>
      <c r="J27" s="206">
        <v>430000</v>
      </c>
      <c r="K27" s="207"/>
      <c r="L27" s="207"/>
      <c r="M27" s="207"/>
      <c r="N27" s="208"/>
      <c r="O27" s="35" t="s">
        <v>26</v>
      </c>
      <c r="P27" s="36">
        <f>+Y21</f>
        <v>0.018</v>
      </c>
      <c r="Q27" s="16" t="s">
        <v>27</v>
      </c>
      <c r="R27" s="212">
        <f>IF(AND(D27&gt;0,'入力と結果'!I20&gt;=0),ROUNDDOWN(('計算書'!D27-'計算書'!J27)*'計算書'!P27,0),"")</f>
      </c>
      <c r="S27" s="213"/>
      <c r="T27" s="213"/>
      <c r="U27" s="213"/>
      <c r="V27" s="214"/>
      <c r="W27" s="46"/>
    </row>
    <row r="28" spans="1:23" ht="15.75">
      <c r="A28" s="7"/>
      <c r="B28" s="202">
        <v>5</v>
      </c>
      <c r="C28" s="202"/>
      <c r="D28" s="218">
        <f>IF('入力と結果'!E21&gt;J28,'入力と結果'!E21,0)</f>
        <v>0</v>
      </c>
      <c r="E28" s="218"/>
      <c r="F28" s="218"/>
      <c r="G28" s="218"/>
      <c r="H28" s="218"/>
      <c r="I28" s="24" t="s">
        <v>25</v>
      </c>
      <c r="J28" s="206">
        <v>430000</v>
      </c>
      <c r="K28" s="207"/>
      <c r="L28" s="207"/>
      <c r="M28" s="207"/>
      <c r="N28" s="208"/>
      <c r="O28" s="35" t="s">
        <v>26</v>
      </c>
      <c r="P28" s="36">
        <f>+Y21</f>
        <v>0.018</v>
      </c>
      <c r="Q28" s="16" t="s">
        <v>27</v>
      </c>
      <c r="R28" s="209">
        <f>IF(AND(D28&gt;0,'入力と結果'!I21&gt;=0),ROUNDDOWN(('計算書'!D28-'計算書'!J28)*'計算書'!P28,0),"")</f>
      </c>
      <c r="S28" s="210"/>
      <c r="T28" s="210"/>
      <c r="U28" s="210"/>
      <c r="V28" s="211"/>
      <c r="W28" s="46"/>
    </row>
    <row r="29" spans="1:23" ht="7.5" customHeight="1">
      <c r="A29" s="7"/>
      <c r="B29" s="24"/>
      <c r="C29" s="24"/>
      <c r="D29" s="25"/>
      <c r="E29" s="25"/>
      <c r="F29" s="25"/>
      <c r="G29" s="25"/>
      <c r="H29" s="25"/>
      <c r="I29" s="24"/>
      <c r="J29" s="41"/>
      <c r="K29" s="41"/>
      <c r="L29" s="41"/>
      <c r="M29" s="41"/>
      <c r="N29" s="41"/>
      <c r="O29" s="24"/>
      <c r="P29" s="42"/>
      <c r="Q29" s="35"/>
      <c r="R29" s="35"/>
      <c r="S29" s="35"/>
      <c r="T29" s="35"/>
      <c r="U29" s="35"/>
      <c r="V29" s="35"/>
      <c r="W29" s="46"/>
    </row>
    <row r="30" spans="1:23" ht="13.5">
      <c r="A30" s="7"/>
      <c r="B30" s="8" t="s">
        <v>28</v>
      </c>
      <c r="C30" s="8"/>
      <c r="D30" s="8"/>
      <c r="E30" s="10" t="s">
        <v>29</v>
      </c>
      <c r="F30" s="10"/>
      <c r="G30" s="10"/>
      <c r="H30" s="10"/>
      <c r="I30" s="10"/>
      <c r="J30" s="10"/>
      <c r="K30" s="10"/>
      <c r="L30" s="10"/>
      <c r="M30" s="10"/>
      <c r="N30" s="10"/>
      <c r="O30" s="10"/>
      <c r="P30" s="10"/>
      <c r="Q30" s="18"/>
      <c r="R30" s="18"/>
      <c r="S30" s="18"/>
      <c r="T30" s="18"/>
      <c r="U30" s="18"/>
      <c r="V30" s="18"/>
      <c r="W30" s="46"/>
    </row>
    <row r="31" spans="1:23" ht="13.5">
      <c r="A31" s="7"/>
      <c r="B31" s="10"/>
      <c r="C31" s="188" t="s">
        <v>30</v>
      </c>
      <c r="D31" s="189"/>
      <c r="E31" s="189"/>
      <c r="F31" s="189"/>
      <c r="G31" s="190"/>
      <c r="H31" s="14"/>
      <c r="I31" s="35"/>
      <c r="J31" s="191" t="s">
        <v>31</v>
      </c>
      <c r="K31" s="192"/>
      <c r="L31" s="192"/>
      <c r="M31" s="192"/>
      <c r="N31" s="192"/>
      <c r="O31" s="193"/>
      <c r="P31" s="39"/>
      <c r="Q31" s="10"/>
      <c r="R31" s="181" t="s">
        <v>31</v>
      </c>
      <c r="S31" s="182"/>
      <c r="T31" s="182"/>
      <c r="U31" s="182"/>
      <c r="V31" s="183"/>
      <c r="W31" s="46"/>
    </row>
    <row r="32" spans="1:23" ht="15.75">
      <c r="A32" s="7"/>
      <c r="B32" s="14"/>
      <c r="C32" s="194" t="str">
        <f>IF('入力と結果'!I17="","エラー",COUNT('入力と結果'!I17:J21))</f>
        <v>エラー</v>
      </c>
      <c r="D32" s="195"/>
      <c r="E32" s="195"/>
      <c r="F32" s="195"/>
      <c r="G32" s="15" t="s">
        <v>32</v>
      </c>
      <c r="H32" s="196" t="s">
        <v>26</v>
      </c>
      <c r="I32" s="197"/>
      <c r="J32" s="216">
        <v>13400</v>
      </c>
      <c r="K32" s="217"/>
      <c r="L32" s="217"/>
      <c r="M32" s="217"/>
      <c r="N32" s="217"/>
      <c r="O32" s="15" t="s">
        <v>3</v>
      </c>
      <c r="P32" s="200" t="s">
        <v>27</v>
      </c>
      <c r="Q32" s="201"/>
      <c r="R32" s="184" t="str">
        <f>IF(ISERROR(IF(C32="","",C32*J32)),"エラー",(IF(C32="","",C32*J32)))</f>
        <v>エラー</v>
      </c>
      <c r="S32" s="185"/>
      <c r="T32" s="185"/>
      <c r="U32" s="185"/>
      <c r="V32" s="186"/>
      <c r="W32" s="46"/>
    </row>
    <row r="33" spans="1:23" ht="8.25" customHeight="1">
      <c r="A33" s="7"/>
      <c r="B33" s="10"/>
      <c r="C33" s="10"/>
      <c r="D33" s="10"/>
      <c r="E33" s="10"/>
      <c r="F33" s="10"/>
      <c r="G33" s="10"/>
      <c r="H33" s="10"/>
      <c r="I33" s="10"/>
      <c r="J33" s="10"/>
      <c r="K33" s="10"/>
      <c r="L33" s="10"/>
      <c r="M33" s="10"/>
      <c r="N33" s="10"/>
      <c r="O33" s="10"/>
      <c r="P33" s="10"/>
      <c r="Q33" s="10"/>
      <c r="R33" s="10"/>
      <c r="S33" s="10"/>
      <c r="T33" s="10"/>
      <c r="U33" s="10"/>
      <c r="V33" s="10"/>
      <c r="W33" s="46"/>
    </row>
    <row r="34" spans="1:23" ht="5.25" customHeight="1" thickBot="1">
      <c r="A34" s="7"/>
      <c r="B34" s="10"/>
      <c r="C34" s="10"/>
      <c r="D34" s="10"/>
      <c r="E34" s="10"/>
      <c r="F34" s="10"/>
      <c r="G34" s="10"/>
      <c r="H34" s="10"/>
      <c r="I34" s="10"/>
      <c r="J34" s="10"/>
      <c r="K34" s="10"/>
      <c r="L34" s="10"/>
      <c r="M34" s="10"/>
      <c r="N34" s="10"/>
      <c r="O34" s="10"/>
      <c r="P34" s="10"/>
      <c r="Q34" s="10"/>
      <c r="R34" s="10"/>
      <c r="S34" s="10"/>
      <c r="T34" s="10"/>
      <c r="U34" s="10"/>
      <c r="V34" s="10"/>
      <c r="W34" s="46"/>
    </row>
    <row r="35" spans="1:23" ht="12" customHeight="1">
      <c r="A35" s="187" t="s">
        <v>36</v>
      </c>
      <c r="B35" s="166" t="s">
        <v>40</v>
      </c>
      <c r="C35" s="166"/>
      <c r="D35" s="166"/>
      <c r="E35" s="166"/>
      <c r="F35" s="166"/>
      <c r="G35" s="166"/>
      <c r="H35" s="166"/>
      <c r="I35" s="166"/>
      <c r="J35" s="166"/>
      <c r="K35" s="166"/>
      <c r="L35" s="166"/>
      <c r="M35" s="166"/>
      <c r="N35" s="166"/>
      <c r="O35" s="166"/>
      <c r="P35" s="166"/>
      <c r="Q35" s="166"/>
      <c r="R35" s="168" t="str">
        <f>IF(R32="エラー","エラー",IF(+SUM(R24:V28,R32)&gt;=190000,190000,+ROUNDDOWN(SUM(R24:V28,R32),-2)))</f>
        <v>エラー</v>
      </c>
      <c r="S35" s="176"/>
      <c r="T35" s="176"/>
      <c r="U35" s="176"/>
      <c r="V35" s="177"/>
      <c r="W35" s="46"/>
    </row>
    <row r="36" spans="1:23" ht="12" customHeight="1">
      <c r="A36" s="187"/>
      <c r="B36" s="167"/>
      <c r="C36" s="167"/>
      <c r="D36" s="167"/>
      <c r="E36" s="167"/>
      <c r="F36" s="167"/>
      <c r="G36" s="167"/>
      <c r="H36" s="167"/>
      <c r="I36" s="167"/>
      <c r="J36" s="167"/>
      <c r="K36" s="167"/>
      <c r="L36" s="167"/>
      <c r="M36" s="167"/>
      <c r="N36" s="167"/>
      <c r="O36" s="167"/>
      <c r="P36" s="167"/>
      <c r="Q36" s="167"/>
      <c r="R36" s="178"/>
      <c r="S36" s="179"/>
      <c r="T36" s="179"/>
      <c r="U36" s="179"/>
      <c r="V36" s="180"/>
      <c r="W36" s="46"/>
    </row>
    <row r="37" spans="1:23" ht="18" customHeight="1">
      <c r="A37" s="26"/>
      <c r="B37" s="27"/>
      <c r="C37" s="27"/>
      <c r="D37" s="27"/>
      <c r="E37" s="27"/>
      <c r="F37" s="27"/>
      <c r="G37" s="27"/>
      <c r="H37" s="27"/>
      <c r="I37" s="27"/>
      <c r="J37" s="27"/>
      <c r="K37" s="27"/>
      <c r="L37" s="27"/>
      <c r="M37" s="27"/>
      <c r="N37" s="27"/>
      <c r="O37" s="27"/>
      <c r="P37" s="43"/>
      <c r="Q37" s="27"/>
      <c r="R37" s="48" t="s">
        <v>34</v>
      </c>
      <c r="S37" s="49"/>
      <c r="T37" s="49"/>
      <c r="U37" s="49"/>
      <c r="V37" s="49"/>
      <c r="W37" s="50"/>
    </row>
    <row r="38" ht="7.5" customHeight="1"/>
    <row r="39" spans="1:25" ht="21" customHeight="1">
      <c r="A39" s="2" t="s">
        <v>37</v>
      </c>
      <c r="B39" s="3"/>
      <c r="C39" s="4"/>
      <c r="D39" s="4"/>
      <c r="E39" s="4"/>
      <c r="F39" s="28" t="s">
        <v>38</v>
      </c>
      <c r="G39" s="4"/>
      <c r="H39" s="4"/>
      <c r="I39" s="4"/>
      <c r="J39" s="4"/>
      <c r="K39" s="4"/>
      <c r="L39" s="4"/>
      <c r="M39" s="6"/>
      <c r="N39" s="33"/>
      <c r="O39" s="33"/>
      <c r="P39" s="33"/>
      <c r="Q39" s="33"/>
      <c r="R39" s="33"/>
      <c r="S39" s="33" t="s">
        <v>18</v>
      </c>
      <c r="T39" s="33"/>
      <c r="U39" s="33"/>
      <c r="V39" s="33"/>
      <c r="W39" s="45"/>
      <c r="Y39" s="1">
        <v>0.012</v>
      </c>
    </row>
    <row r="40" spans="1:23" ht="15">
      <c r="A40" s="7"/>
      <c r="B40" s="8" t="s">
        <v>19</v>
      </c>
      <c r="C40" s="8"/>
      <c r="D40" s="8"/>
      <c r="E40" s="9" t="str">
        <f>+E4</f>
        <v>（令和３年１月１日から１２月３１日までの所得）</v>
      </c>
      <c r="F40" s="10"/>
      <c r="G40" s="10"/>
      <c r="H40" s="10"/>
      <c r="I40" s="10"/>
      <c r="J40" s="10"/>
      <c r="K40" s="10"/>
      <c r="L40" s="10"/>
      <c r="M40" s="10"/>
      <c r="N40" s="10"/>
      <c r="O40" s="10"/>
      <c r="P40" s="10"/>
      <c r="Q40" s="10"/>
      <c r="R40" s="10"/>
      <c r="S40" s="10"/>
      <c r="T40" s="10"/>
      <c r="U40" s="10"/>
      <c r="V40" s="10"/>
      <c r="W40" s="46"/>
    </row>
    <row r="41" spans="1:23" ht="13.5">
      <c r="A41" s="7"/>
      <c r="B41" s="202" t="s">
        <v>20</v>
      </c>
      <c r="C41" s="202"/>
      <c r="D41" s="215" t="s">
        <v>21</v>
      </c>
      <c r="E41" s="215"/>
      <c r="F41" s="215"/>
      <c r="G41" s="215"/>
      <c r="H41" s="215"/>
      <c r="I41" s="24"/>
      <c r="J41" s="191" t="s">
        <v>22</v>
      </c>
      <c r="K41" s="192"/>
      <c r="L41" s="192"/>
      <c r="M41" s="192"/>
      <c r="N41" s="193"/>
      <c r="O41" s="24"/>
      <c r="P41" s="11" t="s">
        <v>23</v>
      </c>
      <c r="Q41" s="16"/>
      <c r="R41" s="181" t="s">
        <v>24</v>
      </c>
      <c r="S41" s="182"/>
      <c r="T41" s="182"/>
      <c r="U41" s="182"/>
      <c r="V41" s="183"/>
      <c r="W41" s="46"/>
    </row>
    <row r="42" spans="1:23" ht="15.75">
      <c r="A42" s="7"/>
      <c r="B42" s="202">
        <v>1</v>
      </c>
      <c r="C42" s="202"/>
      <c r="D42" s="203">
        <f>IF(AND('入力と結果'!E17&gt;'計算書'!J42,'入力と結果'!I17&lt;65,'入力と結果'!I17&gt;39),'入力と結果'!E17,0)</f>
        <v>0</v>
      </c>
      <c r="E42" s="204"/>
      <c r="F42" s="204"/>
      <c r="G42" s="204"/>
      <c r="H42" s="205"/>
      <c r="I42" s="24" t="s">
        <v>25</v>
      </c>
      <c r="J42" s="206">
        <v>430000</v>
      </c>
      <c r="K42" s="207"/>
      <c r="L42" s="207"/>
      <c r="M42" s="207"/>
      <c r="N42" s="208"/>
      <c r="O42" s="35" t="s">
        <v>26</v>
      </c>
      <c r="P42" s="44">
        <f>+Y39</f>
        <v>0.012</v>
      </c>
      <c r="Q42" s="16" t="s">
        <v>27</v>
      </c>
      <c r="R42" s="212">
        <f>IF(AND(D42&gt;0,'入力と結果'!I17&gt;=0),ROUNDDOWN(('計算書'!D42-'計算書'!J42)*'計算書'!P42,0),"")</f>
      </c>
      <c r="S42" s="213"/>
      <c r="T42" s="213"/>
      <c r="U42" s="213"/>
      <c r="V42" s="214"/>
      <c r="W42" s="46"/>
    </row>
    <row r="43" spans="1:23" ht="15.75">
      <c r="A43" s="7"/>
      <c r="B43" s="202">
        <v>2</v>
      </c>
      <c r="C43" s="202"/>
      <c r="D43" s="203">
        <f>IF(AND('入力と結果'!E18&gt;'計算書'!J43,'入力と結果'!I18&lt;65,'入力と結果'!I18&gt;39),'入力と結果'!E18,0)</f>
        <v>0</v>
      </c>
      <c r="E43" s="204"/>
      <c r="F43" s="204"/>
      <c r="G43" s="204"/>
      <c r="H43" s="205"/>
      <c r="I43" s="24" t="s">
        <v>25</v>
      </c>
      <c r="J43" s="206">
        <v>430000</v>
      </c>
      <c r="K43" s="207"/>
      <c r="L43" s="207"/>
      <c r="M43" s="207"/>
      <c r="N43" s="208"/>
      <c r="O43" s="35" t="s">
        <v>26</v>
      </c>
      <c r="P43" s="44">
        <f>+Y39</f>
        <v>0.012</v>
      </c>
      <c r="Q43" s="16" t="s">
        <v>27</v>
      </c>
      <c r="R43" s="212">
        <f>IF(AND(D43&gt;0,'入力と結果'!I18&gt;=0),ROUNDDOWN(('計算書'!D43-'計算書'!J43)*'計算書'!P43,0),"")</f>
      </c>
      <c r="S43" s="213"/>
      <c r="T43" s="213"/>
      <c r="U43" s="213"/>
      <c r="V43" s="214"/>
      <c r="W43" s="46"/>
    </row>
    <row r="44" spans="1:23" ht="15.75">
      <c r="A44" s="7"/>
      <c r="B44" s="202">
        <v>3</v>
      </c>
      <c r="C44" s="202"/>
      <c r="D44" s="203">
        <f>IF(AND('入力と結果'!E19&gt;'計算書'!J44,'入力と結果'!I19&lt;65,'入力と結果'!I19&gt;39),'入力と結果'!E19,0)</f>
        <v>0</v>
      </c>
      <c r="E44" s="204"/>
      <c r="F44" s="204"/>
      <c r="G44" s="204"/>
      <c r="H44" s="205"/>
      <c r="I44" s="24" t="s">
        <v>25</v>
      </c>
      <c r="J44" s="206">
        <v>430000</v>
      </c>
      <c r="K44" s="207"/>
      <c r="L44" s="207"/>
      <c r="M44" s="207"/>
      <c r="N44" s="208"/>
      <c r="O44" s="35" t="s">
        <v>26</v>
      </c>
      <c r="P44" s="44">
        <f>+Y39</f>
        <v>0.012</v>
      </c>
      <c r="Q44" s="16" t="s">
        <v>27</v>
      </c>
      <c r="R44" s="209">
        <f>IF(AND(D44&gt;0,'入力と結果'!I19&gt;=0),ROUNDDOWN(('計算書'!D44-'計算書'!J44)*'計算書'!P44,0),"")</f>
      </c>
      <c r="S44" s="210"/>
      <c r="T44" s="210"/>
      <c r="U44" s="210"/>
      <c r="V44" s="211"/>
      <c r="W44" s="46"/>
    </row>
    <row r="45" spans="1:23" ht="15.75">
      <c r="A45" s="7"/>
      <c r="B45" s="202">
        <v>4</v>
      </c>
      <c r="C45" s="202"/>
      <c r="D45" s="203">
        <f>IF(AND('入力と結果'!E20&gt;'計算書'!J45,'入力と結果'!I20&lt;65,'入力と結果'!I20&gt;39),'入力と結果'!E20,0)</f>
        <v>0</v>
      </c>
      <c r="E45" s="204"/>
      <c r="F45" s="204"/>
      <c r="G45" s="204"/>
      <c r="H45" s="205"/>
      <c r="I45" s="24" t="s">
        <v>25</v>
      </c>
      <c r="J45" s="206">
        <v>430000</v>
      </c>
      <c r="K45" s="207"/>
      <c r="L45" s="207"/>
      <c r="M45" s="207"/>
      <c r="N45" s="208"/>
      <c r="O45" s="35" t="s">
        <v>26</v>
      </c>
      <c r="P45" s="44">
        <f>+Y39</f>
        <v>0.012</v>
      </c>
      <c r="Q45" s="16" t="s">
        <v>27</v>
      </c>
      <c r="R45" s="209">
        <f>IF(AND(D45&gt;0,'入力と結果'!I20&gt;=0),ROUNDDOWN(('計算書'!D45-'計算書'!J45)*'計算書'!P45,0),"")</f>
      </c>
      <c r="S45" s="210"/>
      <c r="T45" s="210"/>
      <c r="U45" s="210"/>
      <c r="V45" s="211"/>
      <c r="W45" s="46"/>
    </row>
    <row r="46" spans="1:23" ht="15.75">
      <c r="A46" s="7"/>
      <c r="B46" s="202">
        <v>5</v>
      </c>
      <c r="C46" s="202"/>
      <c r="D46" s="203">
        <f>IF(AND('入力と結果'!E21&gt;'計算書'!J46,'入力と結果'!I21&lt;65,'入力と結果'!I21&gt;39),'入力と結果'!E21,0)</f>
        <v>0</v>
      </c>
      <c r="E46" s="204"/>
      <c r="F46" s="204"/>
      <c r="G46" s="204"/>
      <c r="H46" s="205"/>
      <c r="I46" s="24" t="s">
        <v>25</v>
      </c>
      <c r="J46" s="206">
        <v>430000</v>
      </c>
      <c r="K46" s="207"/>
      <c r="L46" s="207"/>
      <c r="M46" s="207"/>
      <c r="N46" s="208"/>
      <c r="O46" s="35" t="s">
        <v>26</v>
      </c>
      <c r="P46" s="44">
        <f>+Y39</f>
        <v>0.012</v>
      </c>
      <c r="Q46" s="16" t="s">
        <v>27</v>
      </c>
      <c r="R46" s="209">
        <f>IF(AND(D46&gt;0,'入力と結果'!I21&gt;=0),ROUNDDOWN(('計算書'!D46-'計算書'!J46)*'計算書'!P46,0),"")</f>
      </c>
      <c r="S46" s="210"/>
      <c r="T46" s="210"/>
      <c r="U46" s="210"/>
      <c r="V46" s="211"/>
      <c r="W46" s="46"/>
    </row>
    <row r="47" spans="1:23" ht="6.75" customHeight="1">
      <c r="A47" s="7"/>
      <c r="B47" s="24"/>
      <c r="C47" s="24"/>
      <c r="D47" s="25"/>
      <c r="E47" s="25"/>
      <c r="F47" s="25"/>
      <c r="G47" s="25"/>
      <c r="H47" s="25"/>
      <c r="I47" s="24"/>
      <c r="J47" s="41"/>
      <c r="K47" s="41"/>
      <c r="L47" s="41"/>
      <c r="M47" s="41"/>
      <c r="N47" s="41"/>
      <c r="O47" s="24"/>
      <c r="P47" s="42"/>
      <c r="Q47" s="35"/>
      <c r="R47" s="35"/>
      <c r="S47" s="35"/>
      <c r="T47" s="35"/>
      <c r="U47" s="35"/>
      <c r="V47" s="35"/>
      <c r="W47" s="46"/>
    </row>
    <row r="48" spans="1:23" ht="13.5">
      <c r="A48" s="7"/>
      <c r="B48" s="17" t="s">
        <v>28</v>
      </c>
      <c r="C48" s="17"/>
      <c r="D48" s="17"/>
      <c r="E48" s="10" t="s">
        <v>29</v>
      </c>
      <c r="F48" s="18"/>
      <c r="G48" s="18"/>
      <c r="H48" s="18"/>
      <c r="I48" s="18"/>
      <c r="J48" s="18"/>
      <c r="K48" s="18"/>
      <c r="L48" s="18"/>
      <c r="M48" s="18"/>
      <c r="N48" s="18"/>
      <c r="O48" s="18"/>
      <c r="P48" s="18"/>
      <c r="Q48" s="18"/>
      <c r="R48" s="18"/>
      <c r="S48" s="18"/>
      <c r="T48" s="18"/>
      <c r="U48" s="18"/>
      <c r="V48" s="18"/>
      <c r="W48" s="46"/>
    </row>
    <row r="49" spans="1:23" ht="13.5">
      <c r="A49" s="7"/>
      <c r="B49" s="10"/>
      <c r="C49" s="188" t="s">
        <v>30</v>
      </c>
      <c r="D49" s="189"/>
      <c r="E49" s="189"/>
      <c r="F49" s="189"/>
      <c r="G49" s="190"/>
      <c r="H49" s="14"/>
      <c r="I49" s="35"/>
      <c r="J49" s="191" t="s">
        <v>31</v>
      </c>
      <c r="K49" s="192"/>
      <c r="L49" s="192"/>
      <c r="M49" s="192"/>
      <c r="N49" s="192"/>
      <c r="O49" s="193"/>
      <c r="P49" s="39"/>
      <c r="Q49" s="10"/>
      <c r="R49" s="181" t="s">
        <v>31</v>
      </c>
      <c r="S49" s="182"/>
      <c r="T49" s="182"/>
      <c r="U49" s="182"/>
      <c r="V49" s="183"/>
      <c r="W49" s="46"/>
    </row>
    <row r="50" spans="1:23" ht="15.75">
      <c r="A50" s="7"/>
      <c r="B50" s="14"/>
      <c r="C50" s="194" t="str">
        <f>IF('入力と結果'!I17="","エラー",COUNTIF('入力と結果'!I17:J21,"&lt;65")-COUNTIF('入力と結果'!I17:J21,"&lt;40"))</f>
        <v>エラー</v>
      </c>
      <c r="D50" s="195"/>
      <c r="E50" s="195"/>
      <c r="F50" s="195"/>
      <c r="G50" s="15" t="s">
        <v>32</v>
      </c>
      <c r="H50" s="196" t="s">
        <v>26</v>
      </c>
      <c r="I50" s="197"/>
      <c r="J50" s="198">
        <v>13700</v>
      </c>
      <c r="K50" s="199"/>
      <c r="L50" s="199"/>
      <c r="M50" s="199"/>
      <c r="N50" s="199"/>
      <c r="O50" s="15" t="s">
        <v>3</v>
      </c>
      <c r="P50" s="200" t="s">
        <v>27</v>
      </c>
      <c r="Q50" s="201"/>
      <c r="R50" s="184" t="str">
        <f>IF(ISERROR(+C50*J50),"エラー",(+C50*J50))</f>
        <v>エラー</v>
      </c>
      <c r="S50" s="185"/>
      <c r="T50" s="185"/>
      <c r="U50" s="185"/>
      <c r="V50" s="186"/>
      <c r="W50" s="46"/>
    </row>
    <row r="51" spans="1:23" ht="6.75" customHeight="1">
      <c r="A51" s="7"/>
      <c r="B51" s="19"/>
      <c r="C51" s="19"/>
      <c r="D51" s="19"/>
      <c r="E51" s="19"/>
      <c r="F51" s="19"/>
      <c r="G51" s="19"/>
      <c r="H51" s="19"/>
      <c r="I51" s="19"/>
      <c r="J51" s="19"/>
      <c r="K51" s="19"/>
      <c r="L51" s="19"/>
      <c r="M51" s="19"/>
      <c r="N51" s="19"/>
      <c r="O51" s="19"/>
      <c r="P51" s="19"/>
      <c r="Q51" s="10"/>
      <c r="R51" s="10"/>
      <c r="S51" s="10"/>
      <c r="T51" s="10"/>
      <c r="U51" s="10"/>
      <c r="V51" s="10"/>
      <c r="W51" s="46"/>
    </row>
    <row r="52" spans="1:23" ht="6.75" customHeight="1" thickBot="1">
      <c r="A52" s="7"/>
      <c r="B52" s="29"/>
      <c r="C52" s="29"/>
      <c r="D52" s="29"/>
      <c r="E52" s="29"/>
      <c r="F52" s="29"/>
      <c r="G52" s="29"/>
      <c r="H52" s="29"/>
      <c r="I52" s="29"/>
      <c r="J52" s="29"/>
      <c r="K52" s="29"/>
      <c r="L52" s="29"/>
      <c r="M52" s="29"/>
      <c r="N52" s="29"/>
      <c r="O52" s="29"/>
      <c r="P52" s="29"/>
      <c r="Q52" s="29"/>
      <c r="R52" s="10"/>
      <c r="S52" s="10"/>
      <c r="T52" s="10"/>
      <c r="U52" s="10"/>
      <c r="V52" s="10"/>
      <c r="W52" s="46"/>
    </row>
    <row r="53" spans="1:23" ht="12" customHeight="1">
      <c r="A53" s="187" t="s">
        <v>39</v>
      </c>
      <c r="B53" s="174" t="s">
        <v>43</v>
      </c>
      <c r="C53" s="174"/>
      <c r="D53" s="174"/>
      <c r="E53" s="174"/>
      <c r="F53" s="174"/>
      <c r="G53" s="174"/>
      <c r="H53" s="174"/>
      <c r="I53" s="174"/>
      <c r="J53" s="174"/>
      <c r="K53" s="174"/>
      <c r="L53" s="174"/>
      <c r="M53" s="174"/>
      <c r="N53" s="174"/>
      <c r="O53" s="174"/>
      <c r="P53" s="174"/>
      <c r="Q53" s="174"/>
      <c r="R53" s="168" t="str">
        <f>IF(R50="エラー","エラー",IF(+SUM(R42:V46,R50)&gt;=170000,170000,+ROUNDDOWN(SUM(R42:V46,R50),-2)))</f>
        <v>エラー</v>
      </c>
      <c r="S53" s="169"/>
      <c r="T53" s="169"/>
      <c r="U53" s="169"/>
      <c r="V53" s="170"/>
      <c r="W53" s="46"/>
    </row>
    <row r="54" spans="1:23" ht="12" customHeight="1">
      <c r="A54" s="187"/>
      <c r="B54" s="175"/>
      <c r="C54" s="175"/>
      <c r="D54" s="175"/>
      <c r="E54" s="175"/>
      <c r="F54" s="175"/>
      <c r="G54" s="175"/>
      <c r="H54" s="175"/>
      <c r="I54" s="175"/>
      <c r="J54" s="175"/>
      <c r="K54" s="175"/>
      <c r="L54" s="175"/>
      <c r="M54" s="175"/>
      <c r="N54" s="175"/>
      <c r="O54" s="175"/>
      <c r="P54" s="175"/>
      <c r="Q54" s="175"/>
      <c r="R54" s="171"/>
      <c r="S54" s="172"/>
      <c r="T54" s="172"/>
      <c r="U54" s="172"/>
      <c r="V54" s="173"/>
      <c r="W54" s="46"/>
    </row>
    <row r="55" spans="1:23" ht="20.25" customHeight="1">
      <c r="A55" s="30"/>
      <c r="B55" s="31"/>
      <c r="C55" s="31"/>
      <c r="D55" s="31"/>
      <c r="E55" s="31"/>
      <c r="F55" s="31"/>
      <c r="G55" s="31"/>
      <c r="H55" s="31"/>
      <c r="I55" s="31"/>
      <c r="J55" s="31"/>
      <c r="K55" s="31"/>
      <c r="L55" s="31"/>
      <c r="M55" s="31"/>
      <c r="N55" s="31"/>
      <c r="O55" s="31"/>
      <c r="P55" s="43"/>
      <c r="Q55" s="31"/>
      <c r="R55" s="48" t="s">
        <v>34</v>
      </c>
      <c r="S55" s="49"/>
      <c r="T55" s="49"/>
      <c r="U55" s="49"/>
      <c r="V55" s="49"/>
      <c r="W55" s="50"/>
    </row>
    <row r="56" ht="9" customHeight="1">
      <c r="B56" s="32"/>
    </row>
    <row r="57" spans="1:23" ht="12" customHeight="1">
      <c r="A57" s="158" t="s">
        <v>44</v>
      </c>
      <c r="B57" s="159"/>
      <c r="C57" s="159"/>
      <c r="D57" s="159"/>
      <c r="E57" s="159"/>
      <c r="F57" s="159"/>
      <c r="G57" s="159"/>
      <c r="H57" s="159"/>
      <c r="I57" s="159"/>
      <c r="J57" s="159"/>
      <c r="K57" s="159"/>
      <c r="L57" s="159"/>
      <c r="M57" s="159"/>
      <c r="N57" s="159"/>
      <c r="O57" s="159"/>
      <c r="P57" s="159"/>
      <c r="Q57" s="160"/>
      <c r="R57" s="164" t="str">
        <f>IF(ISERROR(IF((R17+R35+R53)&gt;=990000,990000,(R17+R35+R53))),"エラー",(IF((R17+R35+R53)&gt;=990000,990000,(R17+R35+R53))))</f>
        <v>エラー</v>
      </c>
      <c r="S57" s="164"/>
      <c r="T57" s="164"/>
      <c r="U57" s="164"/>
      <c r="V57" s="164"/>
      <c r="W57" s="164"/>
    </row>
    <row r="58" spans="1:23" ht="12" customHeight="1">
      <c r="A58" s="161"/>
      <c r="B58" s="162"/>
      <c r="C58" s="162"/>
      <c r="D58" s="162"/>
      <c r="E58" s="162"/>
      <c r="F58" s="162"/>
      <c r="G58" s="162"/>
      <c r="H58" s="162"/>
      <c r="I58" s="162"/>
      <c r="J58" s="162"/>
      <c r="K58" s="162"/>
      <c r="L58" s="162"/>
      <c r="M58" s="162"/>
      <c r="N58" s="162"/>
      <c r="O58" s="162"/>
      <c r="P58" s="162"/>
      <c r="Q58" s="163"/>
      <c r="R58" s="165"/>
      <c r="S58" s="165"/>
      <c r="T58" s="165"/>
      <c r="U58" s="165"/>
      <c r="V58" s="165"/>
      <c r="W58" s="165"/>
    </row>
  </sheetData>
  <sheetProtection formatCells="0" formatColumns="0" formatRows="0" insertColumns="0" insertRows="0" insertHyperlinks="0" deleteColumns="0" deleteRows="0" sort="0" autoFilter="0" pivotTables="0"/>
  <mergeCells count="108">
    <mergeCell ref="B6:C6"/>
    <mergeCell ref="D6:H6"/>
    <mergeCell ref="J6:M6"/>
    <mergeCell ref="R6:V6"/>
    <mergeCell ref="A1:W1"/>
    <mergeCell ref="B5:C5"/>
    <mergeCell ref="D5:H5"/>
    <mergeCell ref="J5:N5"/>
    <mergeCell ref="R5:V5"/>
    <mergeCell ref="B7:C7"/>
    <mergeCell ref="D7:H7"/>
    <mergeCell ref="J7:M7"/>
    <mergeCell ref="R7:V7"/>
    <mergeCell ref="B8:C8"/>
    <mergeCell ref="D8:H8"/>
    <mergeCell ref="J8:M8"/>
    <mergeCell ref="R8:V8"/>
    <mergeCell ref="B9:C9"/>
    <mergeCell ref="D9:H9"/>
    <mergeCell ref="J9:M9"/>
    <mergeCell ref="R9:V9"/>
    <mergeCell ref="B10:C10"/>
    <mergeCell ref="D10:H10"/>
    <mergeCell ref="J10:M10"/>
    <mergeCell ref="R10:V10"/>
    <mergeCell ref="C13:G13"/>
    <mergeCell ref="J13:O13"/>
    <mergeCell ref="R13:V13"/>
    <mergeCell ref="C14:F14"/>
    <mergeCell ref="H14:I14"/>
    <mergeCell ref="J14:N14"/>
    <mergeCell ref="P14:Q14"/>
    <mergeCell ref="R14:V14"/>
    <mergeCell ref="B23:C23"/>
    <mergeCell ref="D23:H23"/>
    <mergeCell ref="J23:N23"/>
    <mergeCell ref="R23:V23"/>
    <mergeCell ref="B24:C24"/>
    <mergeCell ref="D24:H24"/>
    <mergeCell ref="J24:N24"/>
    <mergeCell ref="R24:V24"/>
    <mergeCell ref="B25:C25"/>
    <mergeCell ref="D25:H25"/>
    <mergeCell ref="J25:N25"/>
    <mergeCell ref="R25:V25"/>
    <mergeCell ref="J31:O31"/>
    <mergeCell ref="R31:V31"/>
    <mergeCell ref="B26:C26"/>
    <mergeCell ref="D26:H26"/>
    <mergeCell ref="J26:N26"/>
    <mergeCell ref="R26:V26"/>
    <mergeCell ref="B27:C27"/>
    <mergeCell ref="D27:H27"/>
    <mergeCell ref="J27:N27"/>
    <mergeCell ref="R27:V27"/>
    <mergeCell ref="C32:F32"/>
    <mergeCell ref="H32:I32"/>
    <mergeCell ref="J32:N32"/>
    <mergeCell ref="P32:Q32"/>
    <mergeCell ref="R32:V32"/>
    <mergeCell ref="B28:C28"/>
    <mergeCell ref="D28:H28"/>
    <mergeCell ref="J28:N28"/>
    <mergeCell ref="R28:V28"/>
    <mergeCell ref="C31:G31"/>
    <mergeCell ref="B42:C42"/>
    <mergeCell ref="D42:H42"/>
    <mergeCell ref="J42:N42"/>
    <mergeCell ref="R42:V42"/>
    <mergeCell ref="B41:C41"/>
    <mergeCell ref="D41:H41"/>
    <mergeCell ref="J41:N41"/>
    <mergeCell ref="R41:V41"/>
    <mergeCell ref="B43:C43"/>
    <mergeCell ref="D43:H43"/>
    <mergeCell ref="J43:N43"/>
    <mergeCell ref="R43:V43"/>
    <mergeCell ref="B44:C44"/>
    <mergeCell ref="D44:H44"/>
    <mergeCell ref="J44:N44"/>
    <mergeCell ref="R44:V44"/>
    <mergeCell ref="R50:V50"/>
    <mergeCell ref="B45:C45"/>
    <mergeCell ref="D45:H45"/>
    <mergeCell ref="J45:N45"/>
    <mergeCell ref="R45:V45"/>
    <mergeCell ref="B46:C46"/>
    <mergeCell ref="D46:H46"/>
    <mergeCell ref="J46:N46"/>
    <mergeCell ref="R46:V46"/>
    <mergeCell ref="A35:A36"/>
    <mergeCell ref="A53:A54"/>
    <mergeCell ref="B17:Q18"/>
    <mergeCell ref="C49:G49"/>
    <mergeCell ref="J49:O49"/>
    <mergeCell ref="R49:V49"/>
    <mergeCell ref="C50:F50"/>
    <mergeCell ref="H50:I50"/>
    <mergeCell ref="J50:N50"/>
    <mergeCell ref="P50:Q50"/>
    <mergeCell ref="A57:Q58"/>
    <mergeCell ref="R57:W58"/>
    <mergeCell ref="B35:Q36"/>
    <mergeCell ref="R53:V54"/>
    <mergeCell ref="B53:Q54"/>
    <mergeCell ref="R17:V18"/>
    <mergeCell ref="R35:V36"/>
    <mergeCell ref="A17:A18"/>
  </mergeCells>
  <printOptions horizontalCentered="1" verticalCentered="1"/>
  <pageMargins left="0.39305555555555555" right="0.39305555555555555" top="0.39305555555555555" bottom="0.39305555555555555" header="0.5118055555555555" footer="0.5118055555555555"/>
  <pageSetup fitToHeight="1" fitToWidth="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つくばみらい市保健福祉部国保年金課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国保年金課 07</dc:creator>
  <cp:keywords/>
  <dc:description/>
  <cp:lastModifiedBy>国保年金課01</cp:lastModifiedBy>
  <cp:lastPrinted>2021-03-25T07:48:07Z</cp:lastPrinted>
  <dcterms:created xsi:type="dcterms:W3CDTF">2008-07-02T05:32:55Z</dcterms:created>
  <dcterms:modified xsi:type="dcterms:W3CDTF">2022-04-11T09:47:32Z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